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jela\Desktop\27. Skupština\Skupτtina 27\Za objavu\"/>
    </mc:Choice>
  </mc:AlternateContent>
  <xr:revisionPtr revIDLastSave="0" documentId="13_ncr:1_{A289482B-FC7E-4B71-8922-8F1DCA30FBC5}" xr6:coauthVersionLast="47" xr6:coauthVersionMax="47" xr10:uidLastSave="{00000000-0000-0000-0000-000000000000}"/>
  <bookViews>
    <workbookView xWindow="-109" yWindow="-109" windowWidth="26301" windowHeight="14305" xr2:uid="{CCDF53F2-1080-4F5F-B2F1-FDB3F1E68BF4}"/>
  </bookViews>
  <sheets>
    <sheet name="FIN PLAN 2025. - izmjene i dopu" sheetId="8" r:id="rId1"/>
  </sheets>
  <definedNames>
    <definedName name="_xlnm._FilterDatabase" localSheetId="0" hidden="1">'FIN PLAN 2025. - izmjene i dopu'!$A$17:$K$60</definedName>
    <definedName name="_xlnm.Print_Area" localSheetId="0">'FIN PLAN 2025. - izmjene i dopu'!$B$1:$K$69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8" l="1"/>
  <c r="D52" i="8"/>
  <c r="D41" i="8"/>
  <c r="D23" i="8"/>
  <c r="F40" i="8" l="1"/>
  <c r="K60" i="8"/>
  <c r="J60" i="8"/>
  <c r="I60" i="8"/>
  <c r="G60" i="8"/>
  <c r="F60" i="8"/>
  <c r="E59" i="8"/>
  <c r="F59" i="8" s="1"/>
  <c r="D59" i="8"/>
  <c r="F58" i="8"/>
  <c r="F57" i="8"/>
  <c r="F56" i="8"/>
  <c r="F55" i="8"/>
  <c r="K54" i="8"/>
  <c r="J54" i="8"/>
  <c r="I54" i="8"/>
  <c r="G54" i="8"/>
  <c r="E54" i="8"/>
  <c r="F53" i="8"/>
  <c r="K52" i="8"/>
  <c r="J52" i="8"/>
  <c r="I52" i="8"/>
  <c r="G52" i="8"/>
  <c r="E52" i="8"/>
  <c r="F51" i="8"/>
  <c r="F50" i="8"/>
  <c r="F49" i="8"/>
  <c r="F48" i="8"/>
  <c r="F47" i="8"/>
  <c r="F46" i="8"/>
  <c r="F45" i="8"/>
  <c r="F44" i="8"/>
  <c r="F43" i="8"/>
  <c r="F42" i="8"/>
  <c r="E41" i="8"/>
  <c r="F39" i="8"/>
  <c r="F38" i="8"/>
  <c r="K37" i="8"/>
  <c r="J37" i="8"/>
  <c r="I37" i="8"/>
  <c r="G37" i="8"/>
  <c r="F37" i="8"/>
  <c r="F36" i="8"/>
  <c r="F35" i="8"/>
  <c r="F34" i="8"/>
  <c r="K33" i="8"/>
  <c r="J33" i="8"/>
  <c r="I33" i="8"/>
  <c r="G33" i="8"/>
  <c r="F33" i="8"/>
  <c r="K32" i="8"/>
  <c r="J32" i="8"/>
  <c r="I32" i="8"/>
  <c r="G32" i="8"/>
  <c r="F32" i="8"/>
  <c r="K31" i="8"/>
  <c r="J31" i="8"/>
  <c r="I31" i="8"/>
  <c r="G31" i="8"/>
  <c r="F31" i="8"/>
  <c r="F30" i="8"/>
  <c r="F29" i="8"/>
  <c r="F28" i="8"/>
  <c r="F27" i="8"/>
  <c r="K26" i="8"/>
  <c r="J26" i="8"/>
  <c r="I26" i="8"/>
  <c r="G26" i="8"/>
  <c r="F26" i="8"/>
  <c r="F25" i="8"/>
  <c r="F24" i="8"/>
  <c r="E23" i="8"/>
  <c r="F22" i="8"/>
  <c r="F21" i="8"/>
  <c r="F20" i="8"/>
  <c r="F19" i="8"/>
  <c r="E18" i="8"/>
  <c r="D18" i="8"/>
  <c r="D61" i="8" s="1"/>
  <c r="H17" i="8"/>
  <c r="K17" i="8" s="1"/>
  <c r="G17" i="8"/>
  <c r="K15" i="8"/>
  <c r="J15" i="8"/>
  <c r="I15" i="8"/>
  <c r="G15" i="8"/>
  <c r="E15" i="8"/>
  <c r="D15" i="8"/>
  <c r="K14" i="8"/>
  <c r="J14" i="8"/>
  <c r="I14" i="8"/>
  <c r="G14" i="8"/>
  <c r="F14" i="8"/>
  <c r="K13" i="8"/>
  <c r="J13" i="8"/>
  <c r="I13" i="8"/>
  <c r="G13" i="8"/>
  <c r="F13" i="8"/>
  <c r="F12" i="8"/>
  <c r="F11" i="8"/>
  <c r="F10" i="8"/>
  <c r="K9" i="8"/>
  <c r="J9" i="8"/>
  <c r="I9" i="8"/>
  <c r="G9" i="8"/>
  <c r="F9" i="8"/>
  <c r="F41" i="8" l="1"/>
  <c r="F23" i="8"/>
  <c r="D63" i="8"/>
  <c r="E61" i="8"/>
  <c r="F54" i="8"/>
  <c r="F52" i="8"/>
  <c r="I17" i="8"/>
  <c r="F15" i="8"/>
  <c r="J17" i="8"/>
  <c r="F18" i="8"/>
  <c r="F61" i="8" l="1"/>
  <c r="E63" i="8"/>
  <c r="F63" i="8" s="1"/>
</calcChain>
</file>

<file path=xl/sharedStrings.xml><?xml version="1.0" encoding="utf-8"?>
<sst xmlns="http://schemas.openxmlformats.org/spreadsheetml/2006/main" count="85" uniqueCount="75">
  <si>
    <t>Agencija za održivi razvoj Općine Antunovac - RODA d.o.o</t>
  </si>
  <si>
    <t xml:space="preserve"> - u kunama -</t>
  </si>
  <si>
    <t>Struktura (elementi) plana</t>
  </si>
  <si>
    <t>Index 2024/2025</t>
  </si>
  <si>
    <t>Razlika po rebalansu +/-</t>
  </si>
  <si>
    <t>realizacija na 31.08.2014.</t>
  </si>
  <si>
    <t>% realizacije za planirano razdoblje</t>
  </si>
  <si>
    <t>% realizacije</t>
  </si>
  <si>
    <t>I.</t>
  </si>
  <si>
    <t>PRIHODI</t>
  </si>
  <si>
    <t>Prihod na temelju izdanih računa</t>
  </si>
  <si>
    <t>Prihod od JLS-a</t>
  </si>
  <si>
    <t>Ostali poslovni prihodi</t>
  </si>
  <si>
    <t>UKUPNO PRIHODI</t>
  </si>
  <si>
    <t>II</t>
  </si>
  <si>
    <t xml:space="preserve">RASHODI </t>
  </si>
  <si>
    <t>I. RASHODI ZA ZAPOSLENE</t>
  </si>
  <si>
    <t>II.</t>
  </si>
  <si>
    <t>Ukupan trošak plaće za redovan rad</t>
  </si>
  <si>
    <t xml:space="preserve">Naknada za prijevoz na posao i s posla </t>
  </si>
  <si>
    <t>Nagrade, darovi u naravi, darovi za djecu</t>
  </si>
  <si>
    <t>Ostali rashodi za zaposlene</t>
  </si>
  <si>
    <t>II. MATERIJALNI RASHODI</t>
  </si>
  <si>
    <t xml:space="preserve">Potrošni materijal </t>
  </si>
  <si>
    <t>Sitni inventar</t>
  </si>
  <si>
    <t>Troškovi telefona, pošte i sl.</t>
  </si>
  <si>
    <t>Informatičke usluge, održavanje softvera i web stranica</t>
  </si>
  <si>
    <t>Zakup stream servera</t>
  </si>
  <si>
    <t xml:space="preserve">Troškovi promidžbe, marketinga </t>
  </si>
  <si>
    <t>Administrativne i sudske pristojbe</t>
  </si>
  <si>
    <t>Knjigovodstvene usluge</t>
  </si>
  <si>
    <t>Reprezentacija</t>
  </si>
  <si>
    <t>Troškovi ostalih vanjskih usluga</t>
  </si>
  <si>
    <t>Dnevnice za službena putovanja i putni troškovi</t>
  </si>
  <si>
    <t>Jačanje akceleracijske aktivnosti - Osa</t>
  </si>
  <si>
    <t>Aktivnosti u mreži BOND</t>
  </si>
  <si>
    <t>Stručna literatura i časopisi</t>
  </si>
  <si>
    <t>Stručno usavršavanje zaposlenika</t>
  </si>
  <si>
    <t>Ostali troškovi</t>
  </si>
  <si>
    <t>40</t>
  </si>
  <si>
    <t>Potrošni materijal</t>
  </si>
  <si>
    <t>Potrošena energija (plin, električna energija)</t>
  </si>
  <si>
    <t>41</t>
  </si>
  <si>
    <t>Troškovi održavanja i čišćenja</t>
  </si>
  <si>
    <t>Troškovi zaštite na radu</t>
  </si>
  <si>
    <t>Troškovi ulaganja u poslovni prostor</t>
  </si>
  <si>
    <t>Intelektualne i osobne usluge</t>
  </si>
  <si>
    <t>Troškovi komunalnih usluga</t>
  </si>
  <si>
    <t>42</t>
  </si>
  <si>
    <t>46</t>
  </si>
  <si>
    <t>IV. RASHODI ZA NABAVU ROBA</t>
  </si>
  <si>
    <t>71</t>
  </si>
  <si>
    <t>V. RASHODI ZA NABAVU DUGOTRAJNE IMOVINE</t>
  </si>
  <si>
    <t>03</t>
  </si>
  <si>
    <t>Računalna i telekomunikacijska oprema</t>
  </si>
  <si>
    <t>Uredski namještaj</t>
  </si>
  <si>
    <t>43</t>
  </si>
  <si>
    <t>Amortizacija</t>
  </si>
  <si>
    <t>VI. FINANCIJSKI RASHODI</t>
  </si>
  <si>
    <t>UKUPNO RASHODI</t>
  </si>
  <si>
    <t>Razlika prihoda i rashoda</t>
  </si>
  <si>
    <t xml:space="preserve">Troškovi prodane robe </t>
  </si>
  <si>
    <t>III. UPRAVLJANJE</t>
  </si>
  <si>
    <t xml:space="preserve">        Direktorica</t>
  </si>
  <si>
    <t>Bankovne usluge, troškovi platnog prometa i troškovi prava korištenja, porezi, kamate i sl.</t>
  </si>
  <si>
    <t xml:space="preserve">Upravljanje - Prihod na temelju izdanih računa </t>
  </si>
  <si>
    <t>Doris Pavlović Užar, mag. cult.</t>
  </si>
  <si>
    <t>Projekcija 2026.</t>
  </si>
  <si>
    <t xml:space="preserve">Sredstva EU za projekte </t>
  </si>
  <si>
    <t xml:space="preserve">Prihodi od subvencija </t>
  </si>
  <si>
    <t>Fotonaponska elektrana</t>
  </si>
  <si>
    <t xml:space="preserve"> Izmjene i dopune Financijskog plana za 2025. godinu</t>
  </si>
  <si>
    <t>Antunovac,   29. svibnja 2025. godine</t>
  </si>
  <si>
    <t>Ostali poslovni rashodi</t>
  </si>
  <si>
    <t>Financijski plan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</si>
</sst>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3" borderId="5" xfId="0" applyFont="1" applyFill="1" applyBorder="1"/>
    <xf numFmtId="0" fontId="4" fillId="4" borderId="10" xfId="0" applyFont="1" applyFill="1" applyBorder="1" applyAlignment="1">
      <alignment horizontal="center"/>
    </xf>
    <xf numFmtId="0" fontId="3" fillId="4" borderId="11" xfId="0" applyFont="1" applyFill="1" applyBorder="1"/>
    <xf numFmtId="4" fontId="3" fillId="4" borderId="0" xfId="0" applyNumberFormat="1" applyFont="1" applyFill="1"/>
    <xf numFmtId="0" fontId="3" fillId="4" borderId="0" xfId="0" applyFont="1" applyFill="1"/>
    <xf numFmtId="0" fontId="2" fillId="2" borderId="12" xfId="0" applyFont="1" applyFill="1" applyBorder="1" applyAlignment="1">
      <alignment horizontal="center"/>
    </xf>
    <xf numFmtId="0" fontId="3" fillId="3" borderId="13" xfId="0" applyFont="1" applyFill="1" applyBorder="1"/>
    <xf numFmtId="0" fontId="5" fillId="0" borderId="14" xfId="0" applyFont="1" applyBorder="1" applyAlignment="1">
      <alignment horizontal="center"/>
    </xf>
    <xf numFmtId="4" fontId="5" fillId="0" borderId="15" xfId="0" applyNumberFormat="1" applyFont="1" applyBorder="1"/>
    <xf numFmtId="0" fontId="5" fillId="5" borderId="16" xfId="0" applyFont="1" applyFill="1" applyBorder="1" applyAlignment="1">
      <alignment horizontal="center"/>
    </xf>
    <xf numFmtId="4" fontId="5" fillId="5" borderId="17" xfId="0" applyNumberFormat="1" applyFont="1" applyFill="1" applyBorder="1"/>
    <xf numFmtId="4" fontId="3" fillId="5" borderId="0" xfId="0" applyNumberFormat="1" applyFont="1" applyFill="1"/>
    <xf numFmtId="0" fontId="3" fillId="5" borderId="0" xfId="0" applyFont="1" applyFill="1"/>
    <xf numFmtId="0" fontId="5" fillId="0" borderId="12" xfId="0" applyFont="1" applyBorder="1" applyAlignment="1">
      <alignment horizontal="center"/>
    </xf>
    <xf numFmtId="3" fontId="5" fillId="0" borderId="13" xfId="0" applyNumberFormat="1" applyFont="1" applyBorder="1"/>
    <xf numFmtId="0" fontId="5" fillId="7" borderId="18" xfId="0" applyFont="1" applyFill="1" applyBorder="1" applyAlignment="1">
      <alignment horizontal="center"/>
    </xf>
    <xf numFmtId="4" fontId="6" fillId="7" borderId="19" xfId="0" applyNumberFormat="1" applyFont="1" applyFill="1" applyBorder="1"/>
    <xf numFmtId="4" fontId="3" fillId="7" borderId="0" xfId="0" applyNumberFormat="1" applyFont="1" applyFill="1"/>
    <xf numFmtId="0" fontId="3" fillId="7" borderId="0" xfId="0" applyFont="1" applyFill="1"/>
    <xf numFmtId="0" fontId="5" fillId="7" borderId="6" xfId="0" applyFont="1" applyFill="1" applyBorder="1" applyAlignment="1">
      <alignment horizontal="center"/>
    </xf>
    <xf numFmtId="4" fontId="6" fillId="7" borderId="0" xfId="0" applyNumberFormat="1" applyFont="1" applyFill="1"/>
    <xf numFmtId="0" fontId="6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/>
    <xf numFmtId="0" fontId="5" fillId="0" borderId="21" xfId="0" applyFont="1" applyBorder="1" applyAlignment="1">
      <alignment horizontal="center"/>
    </xf>
    <xf numFmtId="4" fontId="5" fillId="0" borderId="23" xfId="0" applyNumberFormat="1" applyFont="1" applyBorder="1"/>
    <xf numFmtId="0" fontId="5" fillId="0" borderId="6" xfId="0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2" fillId="9" borderId="14" xfId="0" applyFont="1" applyFill="1" applyBorder="1" applyAlignment="1">
      <alignment horizontal="center"/>
    </xf>
    <xf numFmtId="4" fontId="3" fillId="9" borderId="15" xfId="0" applyNumberFormat="1" applyFont="1" applyFill="1" applyBorder="1"/>
    <xf numFmtId="4" fontId="3" fillId="9" borderId="0" xfId="0" applyNumberFormat="1" applyFont="1" applyFill="1"/>
    <xf numFmtId="0" fontId="2" fillId="2" borderId="25" xfId="0" applyFont="1" applyFill="1" applyBorder="1" applyAlignment="1">
      <alignment horizontal="center"/>
    </xf>
    <xf numFmtId="4" fontId="3" fillId="3" borderId="23" xfId="0" applyNumberFormat="1" applyFont="1" applyFill="1" applyBorder="1"/>
    <xf numFmtId="4" fontId="3" fillId="3" borderId="0" xfId="0" applyNumberFormat="1" applyFont="1" applyFill="1"/>
    <xf numFmtId="0" fontId="2" fillId="2" borderId="30" xfId="0" applyFont="1" applyFill="1" applyBorder="1" applyAlignment="1">
      <alignment horizontal="center"/>
    </xf>
    <xf numFmtId="49" fontId="3" fillId="0" borderId="0" xfId="0" applyNumberFormat="1" applyFont="1"/>
    <xf numFmtId="3" fontId="7" fillId="0" borderId="8" xfId="0" applyNumberFormat="1" applyFont="1" applyBorder="1"/>
    <xf numFmtId="3" fontId="7" fillId="0" borderId="8" xfId="1" applyNumberFormat="1" applyFont="1" applyFill="1" applyBorder="1"/>
    <xf numFmtId="0" fontId="7" fillId="0" borderId="7" xfId="0" applyFont="1" applyBorder="1" applyAlignment="1">
      <alignment horizontal="left"/>
    </xf>
    <xf numFmtId="0" fontId="7" fillId="0" borderId="8" xfId="0" applyFont="1" applyBorder="1"/>
    <xf numFmtId="3" fontId="7" fillId="0" borderId="20" xfId="0" applyNumberFormat="1" applyFont="1" applyBorder="1"/>
    <xf numFmtId="49" fontId="7" fillId="0" borderId="7" xfId="0" applyNumberFormat="1" applyFont="1" applyBorder="1" applyAlignment="1">
      <alignment horizontal="left"/>
    </xf>
    <xf numFmtId="3" fontId="7" fillId="0" borderId="24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0" fontId="7" fillId="3" borderId="9" xfId="0" applyFont="1" applyFill="1" applyBorder="1"/>
    <xf numFmtId="0" fontId="8" fillId="4" borderId="7" xfId="0" applyFont="1" applyFill="1" applyBorder="1" applyAlignment="1">
      <alignment horizontal="center"/>
    </xf>
    <xf numFmtId="10" fontId="7" fillId="0" borderId="8" xfId="0" applyNumberFormat="1" applyFont="1" applyBorder="1"/>
    <xf numFmtId="4" fontId="7" fillId="0" borderId="9" xfId="0" applyNumberFormat="1" applyFont="1" applyBorder="1"/>
    <xf numFmtId="0" fontId="7" fillId="5" borderId="7" xfId="0" applyFont="1" applyFill="1" applyBorder="1" applyAlignment="1">
      <alignment horizontal="center"/>
    </xf>
    <xf numFmtId="0" fontId="8" fillId="6" borderId="8" xfId="0" applyFont="1" applyFill="1" applyBorder="1"/>
    <xf numFmtId="3" fontId="8" fillId="6" borderId="8" xfId="0" applyNumberFormat="1" applyFont="1" applyFill="1" applyBorder="1"/>
    <xf numFmtId="10" fontId="7" fillId="6" borderId="8" xfId="0" applyNumberFormat="1" applyFont="1" applyFill="1" applyBorder="1"/>
    <xf numFmtId="3" fontId="7" fillId="5" borderId="8" xfId="0" applyNumberFormat="1" applyFont="1" applyFill="1" applyBorder="1"/>
    <xf numFmtId="4" fontId="7" fillId="5" borderId="9" xfId="0" applyNumberFormat="1" applyFont="1" applyFill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9" xfId="0" applyNumberFormat="1" applyFont="1" applyBorder="1"/>
    <xf numFmtId="0" fontId="8" fillId="7" borderId="7" xfId="0" applyFont="1" applyFill="1" applyBorder="1" applyAlignment="1">
      <alignment horizontal="center"/>
    </xf>
    <xf numFmtId="3" fontId="8" fillId="7" borderId="8" xfId="0" applyNumberFormat="1" applyFont="1" applyFill="1" applyBorder="1"/>
    <xf numFmtId="4" fontId="7" fillId="7" borderId="9" xfId="0" applyNumberFormat="1" applyFont="1" applyFill="1" applyBorder="1"/>
    <xf numFmtId="3" fontId="8" fillId="8" borderId="20" xfId="0" applyNumberFormat="1" applyFont="1" applyFill="1" applyBorder="1"/>
    <xf numFmtId="10" fontId="8" fillId="8" borderId="8" xfId="0" applyNumberFormat="1" applyFont="1" applyFill="1" applyBorder="1"/>
    <xf numFmtId="3" fontId="7" fillId="0" borderId="8" xfId="1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3" fontId="8" fillId="8" borderId="8" xfId="0" applyNumberFormat="1" applyFont="1" applyFill="1" applyBorder="1"/>
    <xf numFmtId="10" fontId="7" fillId="8" borderId="8" xfId="0" applyNumberFormat="1" applyFont="1" applyFill="1" applyBorder="1"/>
    <xf numFmtId="3" fontId="8" fillId="0" borderId="8" xfId="0" applyNumberFormat="1" applyFont="1" applyBorder="1"/>
    <xf numFmtId="49" fontId="7" fillId="0" borderId="14" xfId="0" applyNumberFormat="1" applyFont="1" applyBorder="1" applyAlignment="1">
      <alignment horizontal="left"/>
    </xf>
    <xf numFmtId="0" fontId="7" fillId="0" borderId="20" xfId="0" applyFont="1" applyBorder="1"/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3" fontId="7" fillId="9" borderId="8" xfId="0" applyNumberFormat="1" applyFont="1" applyFill="1" applyBorder="1"/>
    <xf numFmtId="4" fontId="7" fillId="9" borderId="9" xfId="0" applyNumberFormat="1" applyFont="1" applyFill="1" applyBorder="1"/>
    <xf numFmtId="0" fontId="7" fillId="10" borderId="7" xfId="0" applyFont="1" applyFill="1" applyBorder="1" applyAlignment="1">
      <alignment horizontal="center"/>
    </xf>
    <xf numFmtId="0" fontId="8" fillId="10" borderId="8" xfId="0" applyFont="1" applyFill="1" applyBorder="1"/>
    <xf numFmtId="3" fontId="8" fillId="10" borderId="8" xfId="0" applyNumberFormat="1" applyFont="1" applyFill="1" applyBorder="1"/>
    <xf numFmtId="10" fontId="7" fillId="10" borderId="8" xfId="0" applyNumberFormat="1" applyFont="1" applyFill="1" applyBorder="1"/>
    <xf numFmtId="0" fontId="8" fillId="3" borderId="0" xfId="0" applyFont="1" applyFill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6" xfId="0" applyFont="1" applyBorder="1"/>
    <xf numFmtId="3" fontId="8" fillId="0" borderId="27" xfId="0" applyNumberFormat="1" applyFont="1" applyBorder="1"/>
    <xf numFmtId="10" fontId="7" fillId="0" borderId="28" xfId="0" applyNumberFormat="1" applyFont="1" applyBorder="1"/>
    <xf numFmtId="0" fontId="8" fillId="3" borderId="2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10" fontId="8" fillId="0" borderId="0" xfId="0" applyNumberFormat="1" applyFont="1"/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left"/>
    </xf>
    <xf numFmtId="0" fontId="8" fillId="8" borderId="20" xfId="0" applyFont="1" applyFill="1" applyBorder="1" applyAlignment="1">
      <alignment horizontal="left"/>
    </xf>
    <xf numFmtId="0" fontId="8" fillId="8" borderId="14" xfId="0" applyFont="1" applyFill="1" applyBorder="1" applyAlignment="1">
      <alignment horizontal="left" vertical="center"/>
    </xf>
    <xf numFmtId="0" fontId="8" fillId="8" borderId="20" xfId="0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67C3-7D6D-42F9-85BD-5FDB027C95EA}">
  <sheetPr>
    <pageSetUpPr fitToPage="1"/>
  </sheetPr>
  <dimension ref="A1:L70"/>
  <sheetViews>
    <sheetView tabSelected="1" view="pageBreakPreview" topLeftCell="B13" zoomScale="87" zoomScaleNormal="87" zoomScaleSheetLayoutView="87" workbookViewId="0">
      <selection activeCell="D24" sqref="D24"/>
    </sheetView>
  </sheetViews>
  <sheetFormatPr defaultColWidth="9.125" defaultRowHeight="11.55" x14ac:dyDescent="0.2"/>
  <cols>
    <col min="1" max="1" width="4.75" style="1" hidden="1" customWidth="1"/>
    <col min="2" max="2" width="4.75" style="2" customWidth="1"/>
    <col min="3" max="3" width="44.125" style="3" customWidth="1"/>
    <col min="4" max="4" width="16.625" style="4" customWidth="1"/>
    <col min="5" max="5" width="14.875" style="4" customWidth="1"/>
    <col min="6" max="6" width="15.125" style="4" customWidth="1"/>
    <col min="7" max="7" width="15.625" style="4" hidden="1" customWidth="1"/>
    <col min="8" max="8" width="14.375" style="3" hidden="1" customWidth="1"/>
    <col min="9" max="9" width="10.875" style="3" hidden="1" customWidth="1"/>
    <col min="10" max="10" width="11" style="3" hidden="1" customWidth="1"/>
    <col min="11" max="11" width="1.625" style="5" hidden="1" customWidth="1"/>
    <col min="12" max="16384" width="9.125" style="3"/>
  </cols>
  <sheetData>
    <row r="1" spans="1:12" ht="11.25" customHeight="1" x14ac:dyDescent="0.2">
      <c r="B1" s="55"/>
      <c r="C1" s="56"/>
      <c r="D1" s="57"/>
      <c r="E1" s="57"/>
      <c r="F1" s="57"/>
      <c r="G1" s="57"/>
      <c r="H1" s="56"/>
      <c r="I1" s="56"/>
    </row>
    <row r="2" spans="1:12" ht="14.45" customHeight="1" x14ac:dyDescent="0.2">
      <c r="B2" s="119" t="s">
        <v>0</v>
      </c>
      <c r="C2" s="119"/>
      <c r="D2" s="119"/>
      <c r="E2" s="119"/>
      <c r="F2" s="119"/>
      <c r="G2" s="57"/>
      <c r="H2" s="56"/>
      <c r="I2" s="56"/>
    </row>
    <row r="3" spans="1:12" ht="14.45" customHeight="1" x14ac:dyDescent="0.2">
      <c r="B3" s="119" t="s">
        <v>71</v>
      </c>
      <c r="C3" s="119"/>
      <c r="D3" s="119"/>
      <c r="E3" s="119"/>
      <c r="F3" s="119"/>
      <c r="G3" s="58"/>
      <c r="H3" s="58"/>
      <c r="I3" s="56"/>
    </row>
    <row r="4" spans="1:12" ht="12.25" thickBot="1" x14ac:dyDescent="0.25">
      <c r="B4" s="55"/>
      <c r="C4" s="56"/>
      <c r="D4" s="58"/>
      <c r="E4" s="58"/>
      <c r="F4" s="58"/>
      <c r="G4" s="58" t="s">
        <v>1</v>
      </c>
      <c r="H4" s="58" t="s">
        <v>1</v>
      </c>
      <c r="I4" s="56"/>
    </row>
    <row r="5" spans="1:12" ht="54.7" customHeight="1" thickBot="1" x14ac:dyDescent="0.25">
      <c r="A5" s="6"/>
      <c r="B5" s="59"/>
      <c r="C5" s="60" t="s">
        <v>2</v>
      </c>
      <c r="D5" s="61" t="s">
        <v>74</v>
      </c>
      <c r="E5" s="61" t="s">
        <v>67</v>
      </c>
      <c r="F5" s="61" t="s">
        <v>3</v>
      </c>
      <c r="G5" s="61" t="s">
        <v>4</v>
      </c>
      <c r="H5" s="62" t="s">
        <v>5</v>
      </c>
      <c r="I5" s="63" t="s">
        <v>6</v>
      </c>
      <c r="J5" s="7" t="s">
        <v>7</v>
      </c>
    </row>
    <row r="6" spans="1:12" ht="8.5" customHeight="1" thickBot="1" x14ac:dyDescent="0.25">
      <c r="A6" s="8"/>
      <c r="B6" s="64"/>
      <c r="C6" s="65"/>
      <c r="D6" s="66"/>
      <c r="E6" s="66"/>
      <c r="F6" s="66"/>
      <c r="G6" s="66"/>
      <c r="H6" s="65"/>
      <c r="I6" s="67"/>
      <c r="J6" s="9"/>
    </row>
    <row r="7" spans="1:12" s="13" customFormat="1" ht="14.95" customHeight="1" thickTop="1" thickBot="1" x14ac:dyDescent="0.25">
      <c r="A7" s="10" t="s">
        <v>8</v>
      </c>
      <c r="B7" s="68" t="s">
        <v>8</v>
      </c>
      <c r="C7" s="120" t="s">
        <v>9</v>
      </c>
      <c r="D7" s="120"/>
      <c r="E7" s="120"/>
      <c r="F7" s="120"/>
      <c r="G7" s="120"/>
      <c r="H7" s="120"/>
      <c r="I7" s="121"/>
      <c r="J7" s="11"/>
      <c r="K7" s="12"/>
    </row>
    <row r="8" spans="1:12" ht="8.5" customHeight="1" thickTop="1" thickBot="1" x14ac:dyDescent="0.25">
      <c r="A8" s="14"/>
      <c r="B8" s="64"/>
      <c r="C8" s="65"/>
      <c r="D8" s="66"/>
      <c r="E8" s="66"/>
      <c r="F8" s="66"/>
      <c r="G8" s="66"/>
      <c r="H8" s="65"/>
      <c r="I8" s="67"/>
      <c r="J8" s="15"/>
    </row>
    <row r="9" spans="1:12" x14ac:dyDescent="0.2">
      <c r="A9" s="16">
        <v>1</v>
      </c>
      <c r="B9" s="50">
        <v>75</v>
      </c>
      <c r="C9" s="51" t="s">
        <v>10</v>
      </c>
      <c r="D9" s="48">
        <v>80000</v>
      </c>
      <c r="E9" s="48">
        <v>91000</v>
      </c>
      <c r="F9" s="69">
        <f>D9/E9</f>
        <v>0.87912087912087911</v>
      </c>
      <c r="G9" s="48" t="e">
        <f>#REF!-#REF!</f>
        <v>#REF!</v>
      </c>
      <c r="H9" s="48">
        <v>4459628</v>
      </c>
      <c r="I9" s="70" t="e">
        <f>H9/#REF!*100</f>
        <v>#REF!</v>
      </c>
      <c r="J9" s="17" t="e">
        <f>H9/#REF!*100</f>
        <v>#REF!</v>
      </c>
      <c r="K9" s="5" t="e">
        <f>H9/#REF!*100</f>
        <v>#REF!</v>
      </c>
      <c r="L9" s="4"/>
    </row>
    <row r="10" spans="1:12" x14ac:dyDescent="0.2">
      <c r="A10" s="16"/>
      <c r="B10" s="50">
        <v>75</v>
      </c>
      <c r="C10" s="51" t="s">
        <v>65</v>
      </c>
      <c r="D10" s="48">
        <v>86300</v>
      </c>
      <c r="E10" s="48">
        <v>85500</v>
      </c>
      <c r="F10" s="69">
        <f t="shared" ref="F10:F15" si="0">E10/D10</f>
        <v>0.99073001158748553</v>
      </c>
      <c r="G10" s="48"/>
      <c r="H10" s="48"/>
      <c r="I10" s="70"/>
      <c r="J10" s="17"/>
    </row>
    <row r="11" spans="1:12" x14ac:dyDescent="0.2">
      <c r="A11" s="16"/>
      <c r="B11" s="50">
        <v>78</v>
      </c>
      <c r="C11" s="51" t="s">
        <v>11</v>
      </c>
      <c r="D11" s="48">
        <v>100000</v>
      </c>
      <c r="E11" s="48">
        <v>100000</v>
      </c>
      <c r="F11" s="69">
        <f t="shared" si="0"/>
        <v>1</v>
      </c>
      <c r="G11" s="48"/>
      <c r="H11" s="48"/>
      <c r="I11" s="70"/>
      <c r="J11" s="17"/>
    </row>
    <row r="12" spans="1:12" x14ac:dyDescent="0.2">
      <c r="A12" s="16"/>
      <c r="B12" s="50">
        <v>78</v>
      </c>
      <c r="C12" s="51" t="s">
        <v>69</v>
      </c>
      <c r="D12" s="48">
        <v>10200</v>
      </c>
      <c r="E12" s="48">
        <v>0</v>
      </c>
      <c r="F12" s="69">
        <f>E12/D12</f>
        <v>0</v>
      </c>
      <c r="G12" s="48"/>
      <c r="H12" s="48"/>
      <c r="I12" s="70"/>
      <c r="J12" s="17"/>
      <c r="L12" s="4"/>
    </row>
    <row r="13" spans="1:12" x14ac:dyDescent="0.2">
      <c r="A13" s="16">
        <v>2</v>
      </c>
      <c r="B13" s="50">
        <v>78</v>
      </c>
      <c r="C13" s="51" t="s">
        <v>68</v>
      </c>
      <c r="D13" s="49">
        <v>33000</v>
      </c>
      <c r="E13" s="48">
        <v>33000</v>
      </c>
      <c r="F13" s="69">
        <f>D13/E13</f>
        <v>1</v>
      </c>
      <c r="G13" s="48" t="e">
        <f>#REF!-#REF!</f>
        <v>#REF!</v>
      </c>
      <c r="H13" s="48">
        <v>959841</v>
      </c>
      <c r="I13" s="70" t="e">
        <f>H13/#REF!*100</f>
        <v>#REF!</v>
      </c>
      <c r="J13" s="17" t="e">
        <f>H13/#REF!*100</f>
        <v>#REF!</v>
      </c>
      <c r="K13" s="5" t="e">
        <f>H13/#REF!*100</f>
        <v>#REF!</v>
      </c>
    </row>
    <row r="14" spans="1:12" x14ac:dyDescent="0.2">
      <c r="A14" s="16">
        <v>3</v>
      </c>
      <c r="B14" s="50">
        <v>7</v>
      </c>
      <c r="C14" s="51" t="s">
        <v>12</v>
      </c>
      <c r="D14" s="48">
        <v>900</v>
      </c>
      <c r="E14" s="48">
        <v>1000</v>
      </c>
      <c r="F14" s="69">
        <f t="shared" si="0"/>
        <v>1.1111111111111112</v>
      </c>
      <c r="G14" s="48" t="e">
        <f>#REF!-#REF!</f>
        <v>#REF!</v>
      </c>
      <c r="H14" s="48">
        <v>727242</v>
      </c>
      <c r="I14" s="70" t="e">
        <f>H14/#REF!*100</f>
        <v>#REF!</v>
      </c>
      <c r="J14" s="17" t="e">
        <f>H14/#REF!*100</f>
        <v>#REF!</v>
      </c>
      <c r="K14" s="5" t="e">
        <f>H14/#REF!*100</f>
        <v>#REF!</v>
      </c>
    </row>
    <row r="15" spans="1:12" s="21" customFormat="1" ht="12.25" thickBot="1" x14ac:dyDescent="0.25">
      <c r="A15" s="18">
        <v>6</v>
      </c>
      <c r="B15" s="71"/>
      <c r="C15" s="72" t="s">
        <v>13</v>
      </c>
      <c r="D15" s="73">
        <f>SUM(D9:D14)</f>
        <v>310400</v>
      </c>
      <c r="E15" s="73">
        <f>SUM(E9:E14)</f>
        <v>310500</v>
      </c>
      <c r="F15" s="74">
        <f t="shared" si="0"/>
        <v>1.0003221649484537</v>
      </c>
      <c r="G15" s="75" t="e">
        <f>#REF!-#REF!</f>
        <v>#REF!</v>
      </c>
      <c r="H15" s="75">
        <v>135663</v>
      </c>
      <c r="I15" s="76" t="e">
        <f>H15/#REF!*100</f>
        <v>#REF!</v>
      </c>
      <c r="J15" s="19" t="e">
        <f>H15/#REF!*100</f>
        <v>#REF!</v>
      </c>
      <c r="K15" s="20" t="e">
        <f>H15/#REF!*100</f>
        <v>#REF!</v>
      </c>
    </row>
    <row r="16" spans="1:12" ht="12.25" thickBot="1" x14ac:dyDescent="0.25">
      <c r="A16" s="22"/>
      <c r="B16" s="77"/>
      <c r="C16" s="78"/>
      <c r="D16" s="78"/>
      <c r="E16" s="78"/>
      <c r="F16" s="78"/>
      <c r="G16" s="48"/>
      <c r="H16" s="48"/>
      <c r="I16" s="79"/>
      <c r="J16" s="23"/>
    </row>
    <row r="17" spans="1:12" s="27" customFormat="1" ht="14.95" customHeight="1" x14ac:dyDescent="0.2">
      <c r="A17" s="24"/>
      <c r="B17" s="80" t="s">
        <v>14</v>
      </c>
      <c r="C17" s="122" t="s">
        <v>15</v>
      </c>
      <c r="D17" s="122"/>
      <c r="E17" s="122"/>
      <c r="F17" s="122"/>
      <c r="G17" s="81" t="e">
        <f>#REF!-#REF!</f>
        <v>#REF!</v>
      </c>
      <c r="H17" s="81">
        <f>SUM(H9:H16)</f>
        <v>6282374</v>
      </c>
      <c r="I17" s="82" t="e">
        <f>H17/#REF!*100</f>
        <v>#REF!</v>
      </c>
      <c r="J17" s="25" t="e">
        <f>H17/#REF!*100</f>
        <v>#REF!</v>
      </c>
      <c r="K17" s="26" t="e">
        <f>H17/#REF!*100</f>
        <v>#REF!</v>
      </c>
    </row>
    <row r="18" spans="1:12" s="27" customFormat="1" ht="14.95" customHeight="1" x14ac:dyDescent="0.2">
      <c r="A18" s="28"/>
      <c r="B18" s="123" t="s">
        <v>16</v>
      </c>
      <c r="C18" s="124"/>
      <c r="D18" s="83">
        <f>SUM(D19:D22)</f>
        <v>124865</v>
      </c>
      <c r="E18" s="83">
        <f>SUM(E19:E22)</f>
        <v>151770</v>
      </c>
      <c r="F18" s="84">
        <f>E18/D18</f>
        <v>1.2154727105273695</v>
      </c>
      <c r="G18" s="81"/>
      <c r="H18" s="81"/>
      <c r="I18" s="82"/>
      <c r="J18" s="29"/>
      <c r="K18" s="26"/>
    </row>
    <row r="19" spans="1:12" x14ac:dyDescent="0.2">
      <c r="A19" s="30" t="s">
        <v>17</v>
      </c>
      <c r="B19" s="50">
        <v>42</v>
      </c>
      <c r="C19" s="51" t="s">
        <v>18</v>
      </c>
      <c r="D19" s="85">
        <v>115000</v>
      </c>
      <c r="E19" s="48">
        <v>145000</v>
      </c>
      <c r="F19" s="69">
        <f>E19/D19</f>
        <v>1.2608695652173914</v>
      </c>
      <c r="G19" s="86"/>
      <c r="H19" s="86"/>
      <c r="I19" s="87"/>
      <c r="J19" s="31"/>
    </row>
    <row r="20" spans="1:12" x14ac:dyDescent="0.2">
      <c r="A20" s="16"/>
      <c r="B20" s="50">
        <v>46</v>
      </c>
      <c r="C20" s="51" t="s">
        <v>19</v>
      </c>
      <c r="D20" s="85">
        <v>3100</v>
      </c>
      <c r="E20" s="48">
        <v>2800</v>
      </c>
      <c r="F20" s="69">
        <f>E20/D20</f>
        <v>0.90322580645161288</v>
      </c>
      <c r="G20" s="78"/>
      <c r="H20" s="78"/>
      <c r="I20" s="88"/>
      <c r="J20" s="32"/>
    </row>
    <row r="21" spans="1:12" x14ac:dyDescent="0.2">
      <c r="A21" s="16"/>
      <c r="B21" s="50">
        <v>46</v>
      </c>
      <c r="C21" s="51" t="s">
        <v>20</v>
      </c>
      <c r="D21" s="85">
        <v>6500</v>
      </c>
      <c r="E21" s="48">
        <v>3700</v>
      </c>
      <c r="F21" s="69">
        <f>E21/D21</f>
        <v>0.56923076923076921</v>
      </c>
      <c r="G21" s="78"/>
      <c r="H21" s="78"/>
      <c r="I21" s="88"/>
      <c r="J21" s="32"/>
      <c r="L21" s="4"/>
    </row>
    <row r="22" spans="1:12" x14ac:dyDescent="0.2">
      <c r="A22" s="16"/>
      <c r="B22" s="50">
        <v>46</v>
      </c>
      <c r="C22" s="51" t="s">
        <v>21</v>
      </c>
      <c r="D22" s="49">
        <v>265</v>
      </c>
      <c r="E22" s="48">
        <v>270</v>
      </c>
      <c r="F22" s="69">
        <f>D22/E22</f>
        <v>0.98148148148148151</v>
      </c>
      <c r="G22" s="78"/>
      <c r="H22" s="78"/>
      <c r="I22" s="88"/>
      <c r="J22" s="32"/>
    </row>
    <row r="23" spans="1:12" ht="14.95" customHeight="1" x14ac:dyDescent="0.2">
      <c r="A23" s="33"/>
      <c r="B23" s="125" t="s">
        <v>22</v>
      </c>
      <c r="C23" s="126"/>
      <c r="D23" s="89">
        <f>SUM(D24:D40)</f>
        <v>36305</v>
      </c>
      <c r="E23" s="89">
        <f>SUM(E24:E39)</f>
        <v>36730</v>
      </c>
      <c r="F23" s="90">
        <f t="shared" ref="F23:F63" si="1">E23/D23</f>
        <v>1.0117063765321581</v>
      </c>
      <c r="G23" s="86"/>
      <c r="H23" s="86"/>
      <c r="I23" s="87"/>
      <c r="J23" s="34"/>
    </row>
    <row r="24" spans="1:12" x14ac:dyDescent="0.2">
      <c r="A24" s="35"/>
      <c r="B24" s="50">
        <v>40</v>
      </c>
      <c r="C24" s="51" t="s">
        <v>23</v>
      </c>
      <c r="D24" s="48">
        <v>2000</v>
      </c>
      <c r="E24" s="48">
        <v>1700</v>
      </c>
      <c r="F24" s="69">
        <f t="shared" si="1"/>
        <v>0.85</v>
      </c>
      <c r="G24" s="48"/>
      <c r="H24" s="48"/>
      <c r="I24" s="70"/>
      <c r="J24" s="36"/>
      <c r="L24" s="4"/>
    </row>
    <row r="25" spans="1:12" x14ac:dyDescent="0.2">
      <c r="A25" s="35"/>
      <c r="B25" s="50">
        <v>40</v>
      </c>
      <c r="C25" s="51" t="s">
        <v>24</v>
      </c>
      <c r="D25" s="48">
        <v>300</v>
      </c>
      <c r="E25" s="48">
        <v>300</v>
      </c>
      <c r="F25" s="69">
        <f>D25/E25</f>
        <v>1</v>
      </c>
      <c r="G25" s="48"/>
      <c r="H25" s="48"/>
      <c r="I25" s="70"/>
      <c r="J25" s="36"/>
    </row>
    <row r="26" spans="1:12" x14ac:dyDescent="0.2">
      <c r="A26" s="35">
        <v>10</v>
      </c>
      <c r="B26" s="50">
        <v>41</v>
      </c>
      <c r="C26" s="51" t="s">
        <v>25</v>
      </c>
      <c r="D26" s="48">
        <v>2100</v>
      </c>
      <c r="E26" s="48">
        <v>2020</v>
      </c>
      <c r="F26" s="69">
        <f t="shared" si="1"/>
        <v>0.96190476190476193</v>
      </c>
      <c r="G26" s="48" t="e">
        <f>#REF!-#REF!</f>
        <v>#REF!</v>
      </c>
      <c r="H26" s="48">
        <v>162795</v>
      </c>
      <c r="I26" s="70" t="e">
        <f>H26/#REF!*100</f>
        <v>#REF!</v>
      </c>
      <c r="J26" s="36" t="e">
        <f>H26/#REF!*100</f>
        <v>#REF!</v>
      </c>
      <c r="K26" s="5" t="e">
        <f>H26/#REF!*100</f>
        <v>#REF!</v>
      </c>
    </row>
    <row r="27" spans="1:12" x14ac:dyDescent="0.2">
      <c r="A27" s="16"/>
      <c r="B27" s="50">
        <v>41</v>
      </c>
      <c r="C27" s="51" t="s">
        <v>26</v>
      </c>
      <c r="D27" s="48">
        <v>2445</v>
      </c>
      <c r="E27" s="48">
        <v>2500</v>
      </c>
      <c r="F27" s="69">
        <f t="shared" si="1"/>
        <v>1.0224948875255624</v>
      </c>
      <c r="G27" s="48"/>
      <c r="H27" s="48"/>
      <c r="I27" s="70"/>
      <c r="J27" s="17"/>
    </row>
    <row r="28" spans="1:12" x14ac:dyDescent="0.2">
      <c r="A28" s="16"/>
      <c r="B28" s="50">
        <v>41</v>
      </c>
      <c r="C28" s="51" t="s">
        <v>27</v>
      </c>
      <c r="D28" s="48">
        <v>70</v>
      </c>
      <c r="E28" s="48">
        <v>100</v>
      </c>
      <c r="F28" s="69">
        <f>D28/E28</f>
        <v>0.7</v>
      </c>
      <c r="G28" s="48"/>
      <c r="H28" s="48"/>
      <c r="I28" s="70"/>
      <c r="J28" s="17"/>
    </row>
    <row r="29" spans="1:12" x14ac:dyDescent="0.2">
      <c r="A29" s="16"/>
      <c r="B29" s="50">
        <v>41</v>
      </c>
      <c r="C29" s="51" t="s">
        <v>28</v>
      </c>
      <c r="D29" s="48">
        <v>200</v>
      </c>
      <c r="E29" s="48">
        <v>1000</v>
      </c>
      <c r="F29" s="69">
        <f>D29/E29</f>
        <v>0.2</v>
      </c>
      <c r="G29" s="48"/>
      <c r="H29" s="48"/>
      <c r="I29" s="70"/>
      <c r="J29" s="17"/>
    </row>
    <row r="30" spans="1:12" x14ac:dyDescent="0.2">
      <c r="A30" s="16"/>
      <c r="B30" s="50">
        <v>41</v>
      </c>
      <c r="C30" s="51" t="s">
        <v>29</v>
      </c>
      <c r="D30" s="48">
        <v>250</v>
      </c>
      <c r="E30" s="48">
        <v>250</v>
      </c>
      <c r="F30" s="69">
        <f>D30/E30</f>
        <v>1</v>
      </c>
      <c r="G30" s="48"/>
      <c r="H30" s="48"/>
      <c r="I30" s="70"/>
      <c r="J30" s="17"/>
      <c r="L30" s="4"/>
    </row>
    <row r="31" spans="1:12" x14ac:dyDescent="0.2">
      <c r="A31" s="16">
        <v>12</v>
      </c>
      <c r="B31" s="50">
        <v>41</v>
      </c>
      <c r="C31" s="51" t="s">
        <v>30</v>
      </c>
      <c r="D31" s="48">
        <v>2900</v>
      </c>
      <c r="E31" s="48">
        <v>2900</v>
      </c>
      <c r="F31" s="69">
        <f t="shared" si="1"/>
        <v>1</v>
      </c>
      <c r="G31" s="48" t="e">
        <f>#REF!-#REF!</f>
        <v>#REF!</v>
      </c>
      <c r="H31" s="48">
        <v>54338</v>
      </c>
      <c r="I31" s="70" t="e">
        <f>H31/#REF!*100</f>
        <v>#REF!</v>
      </c>
      <c r="J31" s="17" t="e">
        <f>H31/#REF!*100</f>
        <v>#REF!</v>
      </c>
      <c r="K31" s="5" t="e">
        <f>H31/#REF!*100</f>
        <v>#REF!</v>
      </c>
    </row>
    <row r="32" spans="1:12" x14ac:dyDescent="0.2">
      <c r="A32" s="16">
        <v>9</v>
      </c>
      <c r="B32" s="50">
        <v>41</v>
      </c>
      <c r="C32" s="51" t="s">
        <v>31</v>
      </c>
      <c r="D32" s="48">
        <v>250</v>
      </c>
      <c r="E32" s="48">
        <v>250</v>
      </c>
      <c r="F32" s="69">
        <f t="shared" si="1"/>
        <v>1</v>
      </c>
      <c r="G32" s="48" t="e">
        <f>#REF!-#REF!</f>
        <v>#REF!</v>
      </c>
      <c r="H32" s="48">
        <v>660000</v>
      </c>
      <c r="I32" s="70" t="e">
        <f>H32/#REF!*100</f>
        <v>#REF!</v>
      </c>
      <c r="J32" s="17" t="e">
        <f>H32/#REF!*100</f>
        <v>#REF!</v>
      </c>
      <c r="K32" s="5" t="e">
        <f>H32/#REF!*100</f>
        <v>#REF!</v>
      </c>
    </row>
    <row r="33" spans="1:12" x14ac:dyDescent="0.2">
      <c r="A33" s="16">
        <v>14</v>
      </c>
      <c r="B33" s="50">
        <v>41</v>
      </c>
      <c r="C33" s="51" t="s">
        <v>32</v>
      </c>
      <c r="D33" s="48">
        <v>300</v>
      </c>
      <c r="E33" s="48">
        <v>300</v>
      </c>
      <c r="F33" s="69">
        <f t="shared" si="1"/>
        <v>1</v>
      </c>
      <c r="G33" s="48" t="e">
        <f>#REF!-#REF!</f>
        <v>#REF!</v>
      </c>
      <c r="H33" s="48">
        <v>0</v>
      </c>
      <c r="I33" s="70" t="e">
        <f>H33/#REF!*100</f>
        <v>#REF!</v>
      </c>
      <c r="J33" s="17" t="e">
        <f>H33/#REF!*100</f>
        <v>#REF!</v>
      </c>
      <c r="K33" s="5" t="e">
        <f>H33/#REF!*100</f>
        <v>#REF!</v>
      </c>
    </row>
    <row r="34" spans="1:12" x14ac:dyDescent="0.2">
      <c r="A34" s="16"/>
      <c r="B34" s="50">
        <v>46</v>
      </c>
      <c r="C34" s="51" t="s">
        <v>33</v>
      </c>
      <c r="D34" s="48">
        <v>370</v>
      </c>
      <c r="E34" s="48">
        <v>500</v>
      </c>
      <c r="F34" s="69">
        <f t="shared" si="1"/>
        <v>1.3513513513513513</v>
      </c>
      <c r="G34" s="48"/>
      <c r="H34" s="48"/>
      <c r="I34" s="70"/>
      <c r="J34" s="17"/>
    </row>
    <row r="35" spans="1:12" x14ac:dyDescent="0.2">
      <c r="A35" s="16"/>
      <c r="B35" s="50">
        <v>4</v>
      </c>
      <c r="C35" s="51" t="s">
        <v>34</v>
      </c>
      <c r="D35" s="48">
        <v>23000</v>
      </c>
      <c r="E35" s="48">
        <v>23000</v>
      </c>
      <c r="F35" s="69">
        <f>D35/E35</f>
        <v>1</v>
      </c>
      <c r="G35" s="48"/>
      <c r="H35" s="48"/>
      <c r="I35" s="70"/>
      <c r="J35" s="17"/>
    </row>
    <row r="36" spans="1:12" x14ac:dyDescent="0.2">
      <c r="A36" s="16"/>
      <c r="B36" s="50">
        <v>46</v>
      </c>
      <c r="C36" s="51" t="s">
        <v>35</v>
      </c>
      <c r="D36" s="48">
        <v>870</v>
      </c>
      <c r="E36" s="48">
        <v>1000</v>
      </c>
      <c r="F36" s="69">
        <f>E36/D36</f>
        <v>1.1494252873563218</v>
      </c>
      <c r="G36" s="48"/>
      <c r="H36" s="48"/>
      <c r="I36" s="70"/>
      <c r="J36" s="17"/>
    </row>
    <row r="37" spans="1:12" x14ac:dyDescent="0.2">
      <c r="A37" s="16">
        <v>17</v>
      </c>
      <c r="B37" s="50">
        <v>46</v>
      </c>
      <c r="C37" s="51" t="s">
        <v>36</v>
      </c>
      <c r="D37" s="48">
        <v>100</v>
      </c>
      <c r="E37" s="48">
        <v>200</v>
      </c>
      <c r="F37" s="69">
        <f>D37/E37</f>
        <v>0.5</v>
      </c>
      <c r="G37" s="48" t="e">
        <f>#REF!-#REF!</f>
        <v>#REF!</v>
      </c>
      <c r="H37" s="48">
        <v>16688</v>
      </c>
      <c r="I37" s="70" t="e">
        <f>H37/#REF!*100</f>
        <v>#REF!</v>
      </c>
      <c r="J37" s="17" t="e">
        <f>H37/#REF!*100</f>
        <v>#REF!</v>
      </c>
      <c r="K37" s="5" t="e">
        <f>H37/#REF!*100</f>
        <v>#REF!</v>
      </c>
    </row>
    <row r="38" spans="1:12" x14ac:dyDescent="0.2">
      <c r="A38" s="35"/>
      <c r="B38" s="50">
        <v>46</v>
      </c>
      <c r="C38" s="51" t="s">
        <v>37</v>
      </c>
      <c r="D38" s="48">
        <v>500</v>
      </c>
      <c r="E38" s="48">
        <v>500</v>
      </c>
      <c r="F38" s="69">
        <f t="shared" si="1"/>
        <v>1</v>
      </c>
      <c r="G38" s="48"/>
      <c r="H38" s="48"/>
      <c r="I38" s="70"/>
      <c r="J38" s="36"/>
    </row>
    <row r="39" spans="1:12" ht="12.25" customHeight="1" x14ac:dyDescent="0.2">
      <c r="A39" s="16"/>
      <c r="B39" s="50">
        <v>46</v>
      </c>
      <c r="C39" s="51" t="s">
        <v>38</v>
      </c>
      <c r="D39" s="48">
        <v>300</v>
      </c>
      <c r="E39" s="48">
        <v>210</v>
      </c>
      <c r="F39" s="69">
        <f t="shared" si="1"/>
        <v>0.7</v>
      </c>
      <c r="G39" s="48"/>
      <c r="H39" s="48"/>
      <c r="I39" s="70"/>
      <c r="J39" s="17"/>
    </row>
    <row r="40" spans="1:12" ht="12.25" customHeight="1" x14ac:dyDescent="0.2">
      <c r="A40" s="16"/>
      <c r="B40" s="50">
        <v>4</v>
      </c>
      <c r="C40" s="51" t="s">
        <v>73</v>
      </c>
      <c r="D40" s="48">
        <v>350</v>
      </c>
      <c r="E40" s="48">
        <v>0</v>
      </c>
      <c r="F40" s="69">
        <f t="shared" ref="F40" si="2">E40/D40</f>
        <v>0</v>
      </c>
      <c r="G40" s="48"/>
      <c r="H40" s="48"/>
      <c r="I40" s="70"/>
      <c r="J40" s="17"/>
    </row>
    <row r="41" spans="1:12" x14ac:dyDescent="0.2">
      <c r="A41" s="37"/>
      <c r="B41" s="125" t="s">
        <v>62</v>
      </c>
      <c r="C41" s="126"/>
      <c r="D41" s="89">
        <f>SUM(D42:D51)</f>
        <v>131900</v>
      </c>
      <c r="E41" s="89">
        <f>SUM(E42:E51)</f>
        <v>114300</v>
      </c>
      <c r="F41" s="90">
        <f t="shared" si="1"/>
        <v>0.86656557998483696</v>
      </c>
      <c r="G41" s="48"/>
      <c r="H41" s="48"/>
      <c r="I41" s="70"/>
      <c r="J41" s="38"/>
    </row>
    <row r="42" spans="1:12" x14ac:dyDescent="0.2">
      <c r="A42" s="37"/>
      <c r="B42" s="53" t="s">
        <v>39</v>
      </c>
      <c r="C42" s="51" t="s">
        <v>40</v>
      </c>
      <c r="D42" s="52">
        <v>1800</v>
      </c>
      <c r="E42" s="52">
        <v>1800</v>
      </c>
      <c r="F42" s="69">
        <f t="shared" si="1"/>
        <v>1</v>
      </c>
      <c r="G42" s="48"/>
      <c r="H42" s="48"/>
      <c r="I42" s="70"/>
      <c r="J42" s="38"/>
    </row>
    <row r="43" spans="1:12" x14ac:dyDescent="0.2">
      <c r="A43" s="37"/>
      <c r="B43" s="50">
        <v>40</v>
      </c>
      <c r="C43" s="51" t="s">
        <v>24</v>
      </c>
      <c r="D43" s="48">
        <v>100</v>
      </c>
      <c r="E43" s="52">
        <v>200</v>
      </c>
      <c r="F43" s="69">
        <f>D43/E43</f>
        <v>0.5</v>
      </c>
      <c r="G43" s="48"/>
      <c r="H43" s="48"/>
      <c r="I43" s="70"/>
      <c r="J43" s="38"/>
      <c r="L43" s="4"/>
    </row>
    <row r="44" spans="1:12" x14ac:dyDescent="0.2">
      <c r="A44" s="37"/>
      <c r="B44" s="53" t="s">
        <v>39</v>
      </c>
      <c r="C44" s="51" t="s">
        <v>41</v>
      </c>
      <c r="D44" s="48">
        <v>53500</v>
      </c>
      <c r="E44" s="54">
        <v>50000</v>
      </c>
      <c r="F44" s="69">
        <f t="shared" si="1"/>
        <v>0.93457943925233644</v>
      </c>
      <c r="G44" s="48"/>
      <c r="H44" s="48"/>
      <c r="I44" s="70"/>
      <c r="J44" s="38"/>
    </row>
    <row r="45" spans="1:12" x14ac:dyDescent="0.2">
      <c r="A45" s="37"/>
      <c r="B45" s="53" t="s">
        <v>42</v>
      </c>
      <c r="C45" s="51" t="s">
        <v>43</v>
      </c>
      <c r="D45" s="91">
        <v>21000</v>
      </c>
      <c r="E45" s="54">
        <v>9000</v>
      </c>
      <c r="F45" s="69">
        <f t="shared" si="1"/>
        <v>0.42857142857142855</v>
      </c>
      <c r="G45" s="48"/>
      <c r="H45" s="48"/>
      <c r="I45" s="70"/>
      <c r="J45" s="38"/>
    </row>
    <row r="46" spans="1:12" x14ac:dyDescent="0.2">
      <c r="A46" s="16"/>
      <c r="B46" s="53" t="s">
        <v>42</v>
      </c>
      <c r="C46" s="51" t="s">
        <v>44</v>
      </c>
      <c r="D46" s="48">
        <v>1900</v>
      </c>
      <c r="E46" s="54">
        <v>1400</v>
      </c>
      <c r="F46" s="69">
        <f t="shared" si="1"/>
        <v>0.73684210526315785</v>
      </c>
      <c r="G46" s="48"/>
      <c r="H46" s="48"/>
      <c r="I46" s="70"/>
      <c r="J46" s="17"/>
    </row>
    <row r="47" spans="1:12" x14ac:dyDescent="0.2">
      <c r="A47" s="16"/>
      <c r="B47" s="53" t="s">
        <v>42</v>
      </c>
      <c r="C47" s="51" t="s">
        <v>45</v>
      </c>
      <c r="D47" s="48">
        <v>500</v>
      </c>
      <c r="E47" s="54">
        <v>800</v>
      </c>
      <c r="F47" s="69">
        <f>D47/E47</f>
        <v>0.625</v>
      </c>
      <c r="G47" s="48"/>
      <c r="H47" s="48"/>
      <c r="I47" s="70"/>
      <c r="J47" s="17"/>
    </row>
    <row r="48" spans="1:12" x14ac:dyDescent="0.2">
      <c r="A48" s="16"/>
      <c r="B48" s="50">
        <v>41</v>
      </c>
      <c r="C48" s="51" t="s">
        <v>46</v>
      </c>
      <c r="D48" s="52">
        <v>6950</v>
      </c>
      <c r="E48" s="52">
        <v>5000</v>
      </c>
      <c r="F48" s="69">
        <f>E48/D48</f>
        <v>0.71942446043165464</v>
      </c>
      <c r="G48" s="48"/>
      <c r="H48" s="48"/>
      <c r="I48" s="70"/>
      <c r="J48" s="17"/>
    </row>
    <row r="49" spans="1:12" x14ac:dyDescent="0.2">
      <c r="A49" s="16"/>
      <c r="B49" s="50">
        <v>41</v>
      </c>
      <c r="C49" s="51" t="s">
        <v>47</v>
      </c>
      <c r="D49" s="48">
        <v>4600</v>
      </c>
      <c r="E49" s="48">
        <v>4500</v>
      </c>
      <c r="F49" s="69">
        <f>E49/D49</f>
        <v>0.97826086956521741</v>
      </c>
      <c r="G49" s="48"/>
      <c r="H49" s="48"/>
      <c r="I49" s="70"/>
      <c r="J49" s="17"/>
      <c r="L49" s="4"/>
    </row>
    <row r="50" spans="1:12" x14ac:dyDescent="0.2">
      <c r="A50" s="16"/>
      <c r="B50" s="53" t="s">
        <v>48</v>
      </c>
      <c r="C50" s="51" t="s">
        <v>18</v>
      </c>
      <c r="D50" s="48">
        <v>40550</v>
      </c>
      <c r="E50" s="48">
        <v>40600</v>
      </c>
      <c r="F50" s="69">
        <f t="shared" si="1"/>
        <v>1.0012330456226881</v>
      </c>
      <c r="G50" s="48"/>
      <c r="H50" s="48"/>
      <c r="I50" s="70"/>
      <c r="J50" s="17"/>
    </row>
    <row r="51" spans="1:12" ht="12.25" customHeight="1" x14ac:dyDescent="0.2">
      <c r="A51" s="16"/>
      <c r="B51" s="53" t="s">
        <v>49</v>
      </c>
      <c r="C51" s="51" t="s">
        <v>19</v>
      </c>
      <c r="D51" s="48">
        <v>1000</v>
      </c>
      <c r="E51" s="48">
        <v>1000</v>
      </c>
      <c r="F51" s="69">
        <f t="shared" si="1"/>
        <v>1</v>
      </c>
      <c r="G51" s="48"/>
      <c r="H51" s="48"/>
      <c r="I51" s="70"/>
      <c r="J51" s="17"/>
    </row>
    <row r="52" spans="1:12" x14ac:dyDescent="0.2">
      <c r="A52" s="16">
        <v>21</v>
      </c>
      <c r="B52" s="125" t="s">
        <v>50</v>
      </c>
      <c r="C52" s="126"/>
      <c r="D52" s="89">
        <f>D53</f>
        <v>100</v>
      </c>
      <c r="E52" s="89">
        <f>E53</f>
        <v>100</v>
      </c>
      <c r="F52" s="90">
        <f t="shared" si="1"/>
        <v>1</v>
      </c>
      <c r="G52" s="48" t="e">
        <f>#REF!-#REF!</f>
        <v>#REF!</v>
      </c>
      <c r="H52" s="48">
        <v>8000</v>
      </c>
      <c r="I52" s="70" t="e">
        <f>H52/#REF!*100</f>
        <v>#REF!</v>
      </c>
      <c r="J52" s="17" t="e">
        <f>H52/#REF!*100</f>
        <v>#REF!</v>
      </c>
      <c r="K52" s="5" t="e">
        <f>H52/#REF!*100</f>
        <v>#REF!</v>
      </c>
    </row>
    <row r="53" spans="1:12" x14ac:dyDescent="0.2">
      <c r="A53" s="16"/>
      <c r="B53" s="92" t="s">
        <v>51</v>
      </c>
      <c r="C53" s="93" t="s">
        <v>61</v>
      </c>
      <c r="D53" s="48">
        <v>100</v>
      </c>
      <c r="E53" s="48">
        <v>100</v>
      </c>
      <c r="F53" s="69">
        <f>265/265</f>
        <v>1</v>
      </c>
      <c r="G53" s="48"/>
      <c r="H53" s="48"/>
      <c r="I53" s="70"/>
      <c r="J53" s="17"/>
    </row>
    <row r="54" spans="1:12" x14ac:dyDescent="0.2">
      <c r="A54" s="16">
        <v>21</v>
      </c>
      <c r="B54" s="125" t="s">
        <v>52</v>
      </c>
      <c r="C54" s="126"/>
      <c r="D54" s="89">
        <f>D55+D56+D57+D58</f>
        <v>15805</v>
      </c>
      <c r="E54" s="89">
        <f>E56+E58+E57</f>
        <v>6000</v>
      </c>
      <c r="F54" s="90">
        <f t="shared" si="1"/>
        <v>0.37962670041126229</v>
      </c>
      <c r="G54" s="48" t="e">
        <f>#REF!-#REF!</f>
        <v>#REF!</v>
      </c>
      <c r="H54" s="48">
        <v>8000</v>
      </c>
      <c r="I54" s="70" t="e">
        <f>H54/#REF!*100</f>
        <v>#REF!</v>
      </c>
      <c r="J54" s="17" t="e">
        <f>H54/#REF!*100</f>
        <v>#REF!</v>
      </c>
      <c r="K54" s="5" t="e">
        <f>H54/#REF!*100</f>
        <v>#REF!</v>
      </c>
    </row>
    <row r="55" spans="1:12" ht="14.45" customHeight="1" x14ac:dyDescent="0.2">
      <c r="A55" s="37"/>
      <c r="B55" s="53" t="s">
        <v>53</v>
      </c>
      <c r="C55" s="51" t="s">
        <v>70</v>
      </c>
      <c r="D55" s="48">
        <v>10000</v>
      </c>
      <c r="E55" s="48">
        <v>10000</v>
      </c>
      <c r="F55" s="69">
        <f>D55/E55</f>
        <v>1</v>
      </c>
      <c r="G55" s="48"/>
      <c r="H55" s="48"/>
      <c r="I55" s="70"/>
      <c r="J55" s="38"/>
    </row>
    <row r="56" spans="1:12" ht="14.45" customHeight="1" x14ac:dyDescent="0.2">
      <c r="A56" s="37"/>
      <c r="B56" s="53" t="s">
        <v>53</v>
      </c>
      <c r="C56" s="51" t="s">
        <v>54</v>
      </c>
      <c r="D56" s="48">
        <v>2500</v>
      </c>
      <c r="E56" s="48">
        <v>700</v>
      </c>
      <c r="F56" s="69">
        <f>D56/E56</f>
        <v>3.5714285714285716</v>
      </c>
      <c r="G56" s="48"/>
      <c r="H56" s="48"/>
      <c r="I56" s="70"/>
      <c r="J56" s="38"/>
    </row>
    <row r="57" spans="1:12" ht="14.45" customHeight="1" x14ac:dyDescent="0.2">
      <c r="A57" s="37"/>
      <c r="B57" s="53" t="s">
        <v>53</v>
      </c>
      <c r="C57" s="51" t="s">
        <v>55</v>
      </c>
      <c r="D57" s="48">
        <v>300</v>
      </c>
      <c r="E57" s="48">
        <v>300</v>
      </c>
      <c r="F57" s="69">
        <f>D57/E57</f>
        <v>1</v>
      </c>
      <c r="G57" s="48"/>
      <c r="H57" s="48"/>
      <c r="I57" s="70"/>
      <c r="J57" s="38"/>
    </row>
    <row r="58" spans="1:12" ht="14.45" customHeight="1" x14ac:dyDescent="0.2">
      <c r="A58" s="37"/>
      <c r="B58" s="53" t="s">
        <v>56</v>
      </c>
      <c r="C58" s="51" t="s">
        <v>57</v>
      </c>
      <c r="D58" s="48">
        <v>3005</v>
      </c>
      <c r="E58" s="48">
        <v>5000</v>
      </c>
      <c r="F58" s="69">
        <f t="shared" si="1"/>
        <v>1.6638935108153079</v>
      </c>
      <c r="G58" s="78"/>
      <c r="H58" s="78"/>
      <c r="I58" s="88"/>
      <c r="J58" s="39"/>
    </row>
    <row r="59" spans="1:12" x14ac:dyDescent="0.2">
      <c r="A59" s="16"/>
      <c r="B59" s="125" t="s">
        <v>58</v>
      </c>
      <c r="C59" s="126"/>
      <c r="D59" s="89">
        <f>D60</f>
        <v>800</v>
      </c>
      <c r="E59" s="89">
        <f>E60</f>
        <v>750</v>
      </c>
      <c r="F59" s="90">
        <f t="shared" si="1"/>
        <v>0.9375</v>
      </c>
      <c r="G59" s="48"/>
      <c r="H59" s="48"/>
      <c r="I59" s="70"/>
      <c r="J59" s="17"/>
    </row>
    <row r="60" spans="1:12" ht="23.1" x14ac:dyDescent="0.2">
      <c r="A60" s="40">
        <v>65</v>
      </c>
      <c r="B60" s="94">
        <v>4</v>
      </c>
      <c r="C60" s="95" t="s">
        <v>64</v>
      </c>
      <c r="D60" s="48">
        <v>800</v>
      </c>
      <c r="E60" s="48">
        <v>750</v>
      </c>
      <c r="F60" s="69">
        <f t="shared" si="1"/>
        <v>0.9375</v>
      </c>
      <c r="G60" s="96" t="e">
        <f>#REF!-#REF!</f>
        <v>#REF!</v>
      </c>
      <c r="H60" s="96">
        <v>12091</v>
      </c>
      <c r="I60" s="97" t="e">
        <f>H60/#REF!*100</f>
        <v>#REF!</v>
      </c>
      <c r="J60" s="41" t="e">
        <f>H60/#REF!*100</f>
        <v>#REF!</v>
      </c>
      <c r="K60" s="42" t="e">
        <f>H60/#REF!*100</f>
        <v>#REF!</v>
      </c>
    </row>
    <row r="61" spans="1:12" ht="36.700000000000003" customHeight="1" x14ac:dyDescent="0.2">
      <c r="A61" s="43"/>
      <c r="B61" s="98"/>
      <c r="C61" s="99" t="s">
        <v>59</v>
      </c>
      <c r="D61" s="100">
        <f>D18+D23+D41+D52+D54+D59</f>
        <v>309775</v>
      </c>
      <c r="E61" s="100">
        <f>E18+E23+E41+E52+E54+E59</f>
        <v>309650</v>
      </c>
      <c r="F61" s="101">
        <f t="shared" si="1"/>
        <v>0.99959648131708501</v>
      </c>
      <c r="G61" s="102"/>
      <c r="H61" s="102"/>
      <c r="I61" s="103"/>
      <c r="J61" s="44"/>
    </row>
    <row r="62" spans="1:12" ht="25.5" customHeight="1" x14ac:dyDescent="0.2">
      <c r="A62" s="8"/>
      <c r="B62" s="104"/>
      <c r="C62" s="105"/>
      <c r="D62" s="105"/>
      <c r="E62" s="105"/>
      <c r="F62" s="90"/>
      <c r="G62" s="102"/>
      <c r="H62" s="102"/>
      <c r="I62" s="103"/>
      <c r="J62" s="45"/>
    </row>
    <row r="63" spans="1:12" s="5" customFormat="1" ht="12.25" thickBot="1" x14ac:dyDescent="0.25">
      <c r="A63" s="8"/>
      <c r="B63" s="106"/>
      <c r="C63" s="107" t="s">
        <v>60</v>
      </c>
      <c r="D63" s="108">
        <f>D15-D61</f>
        <v>625</v>
      </c>
      <c r="E63" s="108">
        <f>E15-E61</f>
        <v>850</v>
      </c>
      <c r="F63" s="109">
        <f t="shared" si="1"/>
        <v>1.36</v>
      </c>
      <c r="G63" s="110"/>
      <c r="H63" s="110"/>
      <c r="I63" s="111"/>
      <c r="J63" s="45"/>
    </row>
    <row r="64" spans="1:12" s="5" customFormat="1" x14ac:dyDescent="0.2">
      <c r="A64" s="46"/>
      <c r="B64" s="55"/>
      <c r="C64" s="112"/>
      <c r="D64" s="113"/>
      <c r="E64" s="113"/>
      <c r="F64" s="114"/>
      <c r="G64" s="102"/>
      <c r="H64" s="102"/>
      <c r="I64" s="102"/>
      <c r="J64" s="45"/>
    </row>
    <row r="65" spans="1:10" s="5" customFormat="1" x14ac:dyDescent="0.2">
      <c r="A65" s="46"/>
      <c r="B65" s="55"/>
      <c r="C65" s="112"/>
      <c r="D65" s="113"/>
      <c r="E65" s="113"/>
      <c r="F65" s="114"/>
      <c r="G65" s="102"/>
      <c r="H65" s="102"/>
      <c r="I65" s="102"/>
      <c r="J65" s="45"/>
    </row>
    <row r="66" spans="1:10" s="5" customFormat="1" x14ac:dyDescent="0.2">
      <c r="A66" s="1"/>
      <c r="B66" s="56"/>
      <c r="C66" s="56"/>
      <c r="D66" s="57"/>
      <c r="E66" s="57"/>
      <c r="F66" s="113"/>
      <c r="G66" s="57"/>
      <c r="H66" s="56"/>
      <c r="I66" s="56"/>
      <c r="J66" s="3"/>
    </row>
    <row r="67" spans="1:10" s="5" customFormat="1" x14ac:dyDescent="0.2">
      <c r="A67" s="1"/>
      <c r="B67" s="55"/>
      <c r="C67" s="115" t="s">
        <v>72</v>
      </c>
      <c r="D67" s="116"/>
      <c r="E67" s="57"/>
      <c r="F67" s="57"/>
      <c r="G67" s="116"/>
      <c r="H67" s="116"/>
      <c r="I67" s="116"/>
      <c r="J67" s="47"/>
    </row>
    <row r="68" spans="1:10" s="5" customFormat="1" x14ac:dyDescent="0.2">
      <c r="A68" s="1"/>
      <c r="B68" s="55"/>
      <c r="C68" s="117"/>
      <c r="D68" s="116"/>
      <c r="E68" s="127" t="s">
        <v>63</v>
      </c>
      <c r="F68" s="127"/>
      <c r="G68" s="116"/>
      <c r="H68" s="116"/>
      <c r="I68" s="116"/>
      <c r="J68" s="47"/>
    </row>
    <row r="69" spans="1:10" s="5" customFormat="1" x14ac:dyDescent="0.2">
      <c r="A69" s="1"/>
      <c r="B69" s="55"/>
      <c r="C69" s="56"/>
      <c r="D69" s="116"/>
      <c r="E69" s="118" t="s">
        <v>66</v>
      </c>
      <c r="F69" s="118"/>
      <c r="G69" s="116"/>
      <c r="H69" s="116"/>
      <c r="I69" s="116"/>
      <c r="J69" s="47"/>
    </row>
    <row r="70" spans="1:10" s="5" customFormat="1" x14ac:dyDescent="0.2">
      <c r="A70" s="1"/>
      <c r="B70" s="2"/>
      <c r="C70" s="47"/>
      <c r="D70" s="47"/>
      <c r="E70" s="3"/>
      <c r="F70" s="3"/>
      <c r="G70" s="4"/>
      <c r="H70" s="3"/>
      <c r="I70" s="3"/>
      <c r="J70" s="3"/>
    </row>
  </sheetData>
  <mergeCells count="12">
    <mergeCell ref="E69:F69"/>
    <mergeCell ref="B2:F2"/>
    <mergeCell ref="B3:F3"/>
    <mergeCell ref="C7:I7"/>
    <mergeCell ref="C17:F17"/>
    <mergeCell ref="B18:C18"/>
    <mergeCell ref="B23:C23"/>
    <mergeCell ref="B41:C41"/>
    <mergeCell ref="B52:C52"/>
    <mergeCell ref="B54:C54"/>
    <mergeCell ref="B59:C59"/>
    <mergeCell ref="E68:F68"/>
  </mergeCells>
  <pageMargins left="0.23622047244094491" right="0.2362204724409449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 PLAN 2025. - izmjene i dopu</vt:lpstr>
      <vt:lpstr>'FIN PLAN 2025. - izmjene i dopu'!Podrucje_ispisa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cp:lastPrinted>2025-05-22T14:17:33Z</cp:lastPrinted>
  <dcterms:created xsi:type="dcterms:W3CDTF">2023-12-22T09:46:30Z</dcterms:created>
  <dcterms:modified xsi:type="dcterms:W3CDTF">2025-06-10T11:31:40Z</dcterms:modified>
</cp:coreProperties>
</file>