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kupštine\22. skupština\SK 22\Odluke\"/>
    </mc:Choice>
  </mc:AlternateContent>
  <xr:revisionPtr revIDLastSave="0" documentId="13_ncr:1_{B7470E48-9B4E-434D-A3B3-0FAF0DE6DDC8}" xr6:coauthVersionLast="47" xr6:coauthVersionMax="47" xr10:uidLastSave="{00000000-0000-0000-0000-000000000000}"/>
  <bookViews>
    <workbookView xWindow="-109" yWindow="-109" windowWidth="26301" windowHeight="14305" xr2:uid="{3BFB7548-2507-42F6-9E85-26162A3D28FF}"/>
  </bookViews>
  <sheets>
    <sheet name="Fin plan izmjene i dopune 2023 " sheetId="2" r:id="rId1"/>
  </sheets>
  <definedNames>
    <definedName name="_xlnm._FilterDatabase" localSheetId="0" hidden="1">'Fin plan izmjene i dopune 2023 '!$A$18:$K$63</definedName>
    <definedName name="_xlnm.Print_Area" localSheetId="0">'Fin plan izmjene i dopune 2023 '!$B$1:$I$73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  <c r="F47" i="2"/>
  <c r="F64" i="2"/>
  <c r="F60" i="2"/>
  <c r="F59" i="2"/>
  <c r="F44" i="2"/>
  <c r="F41" i="2"/>
  <c r="F39" i="2"/>
  <c r="F34" i="2"/>
  <c r="F33" i="2"/>
  <c r="F32" i="2"/>
  <c r="F31" i="2"/>
  <c r="F30" i="2"/>
  <c r="F27" i="2"/>
  <c r="F24" i="2"/>
  <c r="F23" i="2"/>
  <c r="F14" i="2"/>
  <c r="F13" i="2"/>
  <c r="F15" i="2"/>
  <c r="F9" i="2"/>
  <c r="F57" i="2"/>
  <c r="E58" i="2"/>
  <c r="D58" i="2"/>
  <c r="F12" i="2" l="1"/>
  <c r="K63" i="2"/>
  <c r="J63" i="2"/>
  <c r="I63" i="2"/>
  <c r="G63" i="2"/>
  <c r="F63" i="2"/>
  <c r="E62" i="2"/>
  <c r="F61" i="2"/>
  <c r="K58" i="2"/>
  <c r="J58" i="2"/>
  <c r="I58" i="2"/>
  <c r="G58" i="2"/>
  <c r="D56" i="2"/>
  <c r="K56" i="2"/>
  <c r="J56" i="2"/>
  <c r="I56" i="2"/>
  <c r="G56" i="2"/>
  <c r="E56" i="2"/>
  <c r="F55" i="2"/>
  <c r="F54" i="2"/>
  <c r="F53" i="2"/>
  <c r="F52" i="2"/>
  <c r="F50" i="2"/>
  <c r="F49" i="2"/>
  <c r="F48" i="2"/>
  <c r="F46" i="2"/>
  <c r="E45" i="2"/>
  <c r="K44" i="2"/>
  <c r="J44" i="2"/>
  <c r="I44" i="2"/>
  <c r="G44" i="2"/>
  <c r="F43" i="2"/>
  <c r="F42" i="2"/>
  <c r="K41" i="2"/>
  <c r="J41" i="2"/>
  <c r="I41" i="2"/>
  <c r="G41" i="2"/>
  <c r="F40" i="2"/>
  <c r="F38" i="2"/>
  <c r="K37" i="2"/>
  <c r="J37" i="2"/>
  <c r="I37" i="2"/>
  <c r="G37" i="2"/>
  <c r="F37" i="2"/>
  <c r="K36" i="2"/>
  <c r="J36" i="2"/>
  <c r="I36" i="2"/>
  <c r="G36" i="2"/>
  <c r="F36" i="2"/>
  <c r="K35" i="2"/>
  <c r="J35" i="2"/>
  <c r="I35" i="2"/>
  <c r="G35" i="2"/>
  <c r="F35" i="2"/>
  <c r="K33" i="2"/>
  <c r="J33" i="2"/>
  <c r="I33" i="2"/>
  <c r="G33" i="2"/>
  <c r="K31" i="2"/>
  <c r="J31" i="2"/>
  <c r="I31" i="2"/>
  <c r="G31" i="2"/>
  <c r="F29" i="2"/>
  <c r="K28" i="2"/>
  <c r="J28" i="2"/>
  <c r="I28" i="2"/>
  <c r="G28" i="2"/>
  <c r="F28" i="2"/>
  <c r="F26" i="2"/>
  <c r="E25" i="2"/>
  <c r="D25" i="2"/>
  <c r="E22" i="2"/>
  <c r="F22" i="2" s="1"/>
  <c r="F21" i="2"/>
  <c r="F20" i="2"/>
  <c r="D19" i="2"/>
  <c r="H18" i="2"/>
  <c r="I18" i="2" s="1"/>
  <c r="G18" i="2"/>
  <c r="K16" i="2"/>
  <c r="J16" i="2"/>
  <c r="I16" i="2"/>
  <c r="G16" i="2"/>
  <c r="E16" i="2"/>
  <c r="D16" i="2"/>
  <c r="K15" i="2"/>
  <c r="J15" i="2"/>
  <c r="I15" i="2"/>
  <c r="G15" i="2"/>
  <c r="K13" i="2"/>
  <c r="J13" i="2"/>
  <c r="I13" i="2"/>
  <c r="G13" i="2"/>
  <c r="F11" i="2"/>
  <c r="F10" i="2"/>
  <c r="K9" i="2"/>
  <c r="J9" i="2"/>
  <c r="I9" i="2"/>
  <c r="G9" i="2"/>
  <c r="E19" i="2" l="1"/>
  <c r="F19" i="2" s="1"/>
  <c r="F58" i="2"/>
  <c r="F25" i="2"/>
  <c r="J18" i="2"/>
  <c r="F16" i="2"/>
  <c r="E65" i="2"/>
  <c r="E67" i="2" s="1"/>
  <c r="F56" i="2"/>
  <c r="D62" i="2"/>
  <c r="F62" i="2" s="1"/>
  <c r="K18" i="2"/>
  <c r="D45" i="2"/>
  <c r="D65" i="2" l="1"/>
  <c r="F65" i="2" s="1"/>
  <c r="F45" i="2"/>
  <c r="D67" i="2" l="1"/>
  <c r="F67" i="2" s="1"/>
</calcChain>
</file>

<file path=xl/sharedStrings.xml><?xml version="1.0" encoding="utf-8"?>
<sst xmlns="http://schemas.openxmlformats.org/spreadsheetml/2006/main" count="88" uniqueCount="78">
  <si>
    <t>Agencija za održivi razvoj Općine Antunovac - RODA d.o.o</t>
  </si>
  <si>
    <t xml:space="preserve"> - u kunama -</t>
  </si>
  <si>
    <t>Struktura (elementi) plana</t>
  </si>
  <si>
    <t>Projekcija 2024.</t>
  </si>
  <si>
    <t>Index 2023/2024</t>
  </si>
  <si>
    <t>Razlika po rebalansu +/-</t>
  </si>
  <si>
    <t>realizacija na 31.08.2014.</t>
  </si>
  <si>
    <t>% realizacije za planirano razdoblje</t>
  </si>
  <si>
    <t>% realizacije</t>
  </si>
  <si>
    <t>I.</t>
  </si>
  <si>
    <t>PRIHODI</t>
  </si>
  <si>
    <t>Prihod na temelju izdanih računa</t>
  </si>
  <si>
    <t xml:space="preserve">PIA upravljanje - Prihod na temelju izdanih računa </t>
  </si>
  <si>
    <t>Prihod od JLS-a</t>
  </si>
  <si>
    <t>Sredstva EU za projekte</t>
  </si>
  <si>
    <t>Sredstva države i JP(R)LS za projekte</t>
  </si>
  <si>
    <t>Ostali poslovni prihodi</t>
  </si>
  <si>
    <t>UKUPNO PRIHODI</t>
  </si>
  <si>
    <t>II</t>
  </si>
  <si>
    <t xml:space="preserve">RASHODI </t>
  </si>
  <si>
    <t>I. RASHODI ZA ZAPOSLENE</t>
  </si>
  <si>
    <t>II.</t>
  </si>
  <si>
    <t>Ukupan trošak plaće za redovan rad</t>
  </si>
  <si>
    <t xml:space="preserve">Naknada za prijevoz na posao i s posla </t>
  </si>
  <si>
    <t>Nagrade, darovi u naravi, darovi za djecu</t>
  </si>
  <si>
    <t>Ostali rashodi za zaposlene</t>
  </si>
  <si>
    <t>Specijalistički zdravstveni pregledi radnika</t>
  </si>
  <si>
    <t>II. MATERIJALNI RASHODI</t>
  </si>
  <si>
    <t xml:space="preserve">Potrošni materijal </t>
  </si>
  <si>
    <t>Sitni inventar</t>
  </si>
  <si>
    <t>Troškovi telefona, pošte i sl.</t>
  </si>
  <si>
    <t>Informatičke usluge, održavanje softvera i web stranica</t>
  </si>
  <si>
    <t>Zakup stream servera</t>
  </si>
  <si>
    <t>Troškovi održavanja i čišćenja</t>
  </si>
  <si>
    <t xml:space="preserve">Troškovi promidžbe, marketinga </t>
  </si>
  <si>
    <t>Projekt POVRATAK VITEZOVA</t>
  </si>
  <si>
    <t>Administrativne i sudske pristojbe</t>
  </si>
  <si>
    <t>Knjigovodstvene usluge</t>
  </si>
  <si>
    <t>Reprezentacija</t>
  </si>
  <si>
    <t>Troškovi ostalih vanjskih usluga</t>
  </si>
  <si>
    <t>Dnevnice za službena putovanja i putni troškovi</t>
  </si>
  <si>
    <t>Jačanje akceleracijske aktivnosti - Osa</t>
  </si>
  <si>
    <t>Aktivnosti u mreži BOND</t>
  </si>
  <si>
    <t>Stručna literatura i časopisi</t>
  </si>
  <si>
    <t>Stručno usavršavanje zaposlenika</t>
  </si>
  <si>
    <t>Ostali troškovi</t>
  </si>
  <si>
    <t>Donacije</t>
  </si>
  <si>
    <t>III. PIA - UPRAVLJANJE</t>
  </si>
  <si>
    <t>40</t>
  </si>
  <si>
    <t>Potrošni materijal</t>
  </si>
  <si>
    <t>Potrošena energija (plin, električna energija)</t>
  </si>
  <si>
    <t>41</t>
  </si>
  <si>
    <t>Troškovi zaštite na radu</t>
  </si>
  <si>
    <t>Troškovi ulaganja u poslovni prostor</t>
  </si>
  <si>
    <t>Intelektualne i osobne usluge</t>
  </si>
  <si>
    <t>Troškovi komunalnih usluga</t>
  </si>
  <si>
    <t>42</t>
  </si>
  <si>
    <t>46</t>
  </si>
  <si>
    <t>IV. RASHODI ZA NABAVU ROBA</t>
  </si>
  <si>
    <t>03</t>
  </si>
  <si>
    <t>Računalna i telekomunikacijska oprema</t>
  </si>
  <si>
    <t>Uredski namještaj</t>
  </si>
  <si>
    <t>Porezi koji ne ovise o dobitku i pristojbi</t>
  </si>
  <si>
    <t>UKUPNO RASHODI</t>
  </si>
  <si>
    <t>Razlika prihoda i rashoda</t>
  </si>
  <si>
    <t xml:space="preserve">      Maja Pofuk, mag. oec.</t>
  </si>
  <si>
    <t>Prihodi od subvencija</t>
  </si>
  <si>
    <t>43</t>
  </si>
  <si>
    <t>Amortizacija</t>
  </si>
  <si>
    <t>71</t>
  </si>
  <si>
    <t>V. RASHODI ZA NABAVU DUGOTRAJNE IMOVINE</t>
  </si>
  <si>
    <t>VI. FINANCIJSKI RASHODI</t>
  </si>
  <si>
    <t>II. izmjene i dopune Financijski plan za 2023. godinu</t>
  </si>
  <si>
    <t xml:space="preserve"> Financijski plan 2023.</t>
  </si>
  <si>
    <t>Antunovac,   29. prosinca 2023. godine</t>
  </si>
  <si>
    <t xml:space="preserve">        Direktorica</t>
  </si>
  <si>
    <t xml:space="preserve">Troškovi prodane robe </t>
  </si>
  <si>
    <t>Bankovne usluge, troškovi platnog prometa i troškovi prava korištenja, porezi, kamate i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</si>
</sst>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70C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70C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u/>
      <sz val="9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/>
    <xf numFmtId="3" fontId="3" fillId="3" borderId="8" xfId="0" applyNumberFormat="1" applyFont="1" applyFill="1" applyBorder="1"/>
    <xf numFmtId="0" fontId="3" fillId="3" borderId="9" xfId="0" applyFont="1" applyFill="1" applyBorder="1"/>
    <xf numFmtId="0" fontId="3" fillId="3" borderId="5" xfId="0" applyFont="1" applyFill="1" applyBorder="1"/>
    <xf numFmtId="0" fontId="5" fillId="4" borderId="1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3" fillId="4" borderId="11" xfId="0" applyFont="1" applyFill="1" applyBorder="1"/>
    <xf numFmtId="4" fontId="3" fillId="4" borderId="0" xfId="0" applyNumberFormat="1" applyFont="1" applyFill="1"/>
    <xf numFmtId="0" fontId="3" fillId="4" borderId="0" xfId="0" applyFont="1" applyFill="1"/>
    <xf numFmtId="0" fontId="2" fillId="2" borderId="12" xfId="0" applyFont="1" applyFill="1" applyBorder="1" applyAlignment="1">
      <alignment horizontal="center"/>
    </xf>
    <xf numFmtId="0" fontId="3" fillId="3" borderId="13" xfId="0" applyFont="1" applyFill="1" applyBorder="1"/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/>
    <xf numFmtId="3" fontId="6" fillId="0" borderId="8" xfId="0" applyNumberFormat="1" applyFont="1" applyBorder="1"/>
    <xf numFmtId="10" fontId="6" fillId="0" borderId="8" xfId="0" applyNumberFormat="1" applyFont="1" applyBorder="1"/>
    <xf numFmtId="4" fontId="6" fillId="0" borderId="9" xfId="0" applyNumberFormat="1" applyFont="1" applyBorder="1"/>
    <xf numFmtId="4" fontId="6" fillId="0" borderId="15" xfId="0" applyNumberFormat="1" applyFont="1" applyBorder="1"/>
    <xf numFmtId="0" fontId="6" fillId="5" borderId="1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7" fillId="6" borderId="8" xfId="0" applyFont="1" applyFill="1" applyBorder="1"/>
    <xf numFmtId="10" fontId="6" fillId="6" borderId="8" xfId="0" applyNumberFormat="1" applyFont="1" applyFill="1" applyBorder="1"/>
    <xf numFmtId="3" fontId="6" fillId="5" borderId="8" xfId="0" applyNumberFormat="1" applyFont="1" applyFill="1" applyBorder="1"/>
    <xf numFmtId="4" fontId="6" fillId="5" borderId="9" xfId="0" applyNumberFormat="1" applyFont="1" applyFill="1" applyBorder="1"/>
    <xf numFmtId="4" fontId="6" fillId="5" borderId="17" xfId="0" applyNumberFormat="1" applyFont="1" applyFill="1" applyBorder="1"/>
    <xf numFmtId="4" fontId="3" fillId="5" borderId="0" xfId="0" applyNumberFormat="1" applyFont="1" applyFill="1"/>
    <xf numFmtId="0" fontId="3" fillId="5" borderId="0" xfId="0" applyFont="1" applyFill="1"/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3" fontId="6" fillId="0" borderId="9" xfId="0" applyNumberFormat="1" applyFont="1" applyBorder="1"/>
    <xf numFmtId="3" fontId="6" fillId="0" borderId="13" xfId="0" applyNumberFormat="1" applyFont="1" applyBorder="1"/>
    <xf numFmtId="0" fontId="6" fillId="7" borderId="18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3" fontId="7" fillId="7" borderId="8" xfId="0" applyNumberFormat="1" applyFont="1" applyFill="1" applyBorder="1"/>
    <xf numFmtId="4" fontId="6" fillId="7" borderId="9" xfId="0" applyNumberFormat="1" applyFont="1" applyFill="1" applyBorder="1"/>
    <xf numFmtId="4" fontId="7" fillId="7" borderId="19" xfId="0" applyNumberFormat="1" applyFont="1" applyFill="1" applyBorder="1"/>
    <xf numFmtId="4" fontId="3" fillId="7" borderId="0" xfId="0" applyNumberFormat="1" applyFont="1" applyFill="1"/>
    <xf numFmtId="0" fontId="3" fillId="7" borderId="0" xfId="0" applyFont="1" applyFill="1"/>
    <xf numFmtId="0" fontId="6" fillId="7" borderId="6" xfId="0" applyFont="1" applyFill="1" applyBorder="1" applyAlignment="1">
      <alignment horizontal="center"/>
    </xf>
    <xf numFmtId="3" fontId="7" fillId="8" borderId="20" xfId="0" applyNumberFormat="1" applyFont="1" applyFill="1" applyBorder="1"/>
    <xf numFmtId="10" fontId="7" fillId="8" borderId="8" xfId="0" applyNumberFormat="1" applyFont="1" applyFill="1" applyBorder="1"/>
    <xf numFmtId="4" fontId="7" fillId="7" borderId="0" xfId="0" applyNumberFormat="1" applyFont="1" applyFill="1"/>
    <xf numFmtId="0" fontId="7" fillId="0" borderId="21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6" fillId="0" borderId="22" xfId="0" applyFont="1" applyBorder="1"/>
    <xf numFmtId="0" fontId="6" fillId="0" borderId="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7" fillId="8" borderId="8" xfId="0" applyNumberFormat="1" applyFont="1" applyFill="1" applyBorder="1"/>
    <xf numFmtId="10" fontId="6" fillId="8" borderId="8" xfId="0" applyNumberFormat="1" applyFont="1" applyFill="1" applyBorder="1"/>
    <xf numFmtId="0" fontId="6" fillId="0" borderId="0" xfId="0" applyFont="1"/>
    <xf numFmtId="0" fontId="6" fillId="0" borderId="21" xfId="0" applyFont="1" applyBorder="1" applyAlignment="1">
      <alignment horizontal="center"/>
    </xf>
    <xf numFmtId="4" fontId="6" fillId="0" borderId="23" xfId="0" applyNumberFormat="1" applyFont="1" applyBorder="1"/>
    <xf numFmtId="0" fontId="6" fillId="0" borderId="6" xfId="0" applyFont="1" applyBorder="1" applyAlignment="1">
      <alignment horizontal="center"/>
    </xf>
    <xf numFmtId="4" fontId="6" fillId="0" borderId="0" xfId="0" applyNumberFormat="1" applyFont="1"/>
    <xf numFmtId="49" fontId="6" fillId="0" borderId="7" xfId="0" applyNumberFormat="1" applyFont="1" applyBorder="1" applyAlignment="1">
      <alignment horizontal="left"/>
    </xf>
    <xf numFmtId="3" fontId="6" fillId="0" borderId="20" xfId="0" applyNumberFormat="1" applyFont="1" applyBorder="1"/>
    <xf numFmtId="3" fontId="6" fillId="0" borderId="24" xfId="0" applyNumberFormat="1" applyFont="1" applyBorder="1"/>
    <xf numFmtId="49" fontId="6" fillId="0" borderId="14" xfId="0" applyNumberFormat="1" applyFont="1" applyBorder="1" applyAlignment="1">
      <alignment horizontal="left"/>
    </xf>
    <xf numFmtId="0" fontId="6" fillId="0" borderId="20" xfId="0" applyFont="1" applyBorder="1"/>
    <xf numFmtId="0" fontId="6" fillId="0" borderId="0" xfId="0" applyFont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3" fontId="3" fillId="9" borderId="8" xfId="0" applyNumberFormat="1" applyFont="1" applyFill="1" applyBorder="1"/>
    <xf numFmtId="4" fontId="3" fillId="9" borderId="9" xfId="0" applyNumberFormat="1" applyFont="1" applyFill="1" applyBorder="1"/>
    <xf numFmtId="4" fontId="3" fillId="9" borderId="15" xfId="0" applyNumberFormat="1" applyFont="1" applyFill="1" applyBorder="1"/>
    <xf numFmtId="4" fontId="3" fillId="9" borderId="0" xfId="0" applyNumberFormat="1" applyFont="1" applyFill="1"/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4" fillId="10" borderId="8" xfId="0" applyFont="1" applyFill="1" applyBorder="1"/>
    <xf numFmtId="3" fontId="4" fillId="10" borderId="8" xfId="0" applyNumberFormat="1" applyFont="1" applyFill="1" applyBorder="1"/>
    <xf numFmtId="10" fontId="6" fillId="10" borderId="8" xfId="0" applyNumberFormat="1" applyFont="1" applyFill="1" applyBorder="1"/>
    <xf numFmtId="0" fontId="4" fillId="3" borderId="0" xfId="0" applyFont="1" applyFill="1" applyAlignment="1">
      <alignment horizontal="center"/>
    </xf>
    <xf numFmtId="0" fontId="4" fillId="3" borderId="23" xfId="0" applyFont="1" applyFill="1" applyBorder="1" applyAlignment="1">
      <alignment horizontal="center"/>
    </xf>
    <xf numFmtId="4" fontId="3" fillId="3" borderId="23" xfId="0" applyNumberFormat="1" applyFont="1" applyFill="1" applyBorder="1"/>
    <xf numFmtId="0" fontId="3" fillId="8" borderId="7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4" fontId="3" fillId="3" borderId="0" xfId="0" applyNumberFormat="1" applyFont="1" applyFill="1"/>
    <xf numFmtId="0" fontId="3" fillId="0" borderId="12" xfId="0" applyFont="1" applyBorder="1" applyAlignment="1">
      <alignment horizontal="center"/>
    </xf>
    <xf numFmtId="0" fontId="4" fillId="0" borderId="27" xfId="0" applyFont="1" applyBorder="1"/>
    <xf numFmtId="3" fontId="4" fillId="0" borderId="28" xfId="0" applyNumberFormat="1" applyFont="1" applyBorder="1"/>
    <xf numFmtId="10" fontId="6" fillId="0" borderId="29" xfId="0" applyNumberFormat="1" applyFont="1" applyBorder="1"/>
    <xf numFmtId="0" fontId="4" fillId="3" borderId="3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10" fontId="4" fillId="0" borderId="0" xfId="0" applyNumberFormat="1" applyFont="1"/>
    <xf numFmtId="49" fontId="3" fillId="0" borderId="0" xfId="0" applyNumberFormat="1" applyFont="1"/>
    <xf numFmtId="49" fontId="8" fillId="0" borderId="0" xfId="0" applyNumberFormat="1" applyFont="1"/>
    <xf numFmtId="3" fontId="6" fillId="0" borderId="8" xfId="1" applyNumberFormat="1" applyFont="1" applyFill="1" applyBorder="1"/>
    <xf numFmtId="3" fontId="7" fillId="6" borderId="8" xfId="0" applyNumberFormat="1" applyFont="1" applyFill="1" applyBorder="1"/>
    <xf numFmtId="3" fontId="6" fillId="0" borderId="8" xfId="1" applyNumberFormat="1" applyFont="1" applyBorder="1"/>
    <xf numFmtId="49" fontId="7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left"/>
    </xf>
    <xf numFmtId="0" fontId="7" fillId="8" borderId="20" xfId="0" applyFont="1" applyFill="1" applyBorder="1" applyAlignment="1">
      <alignment horizontal="left"/>
    </xf>
    <xf numFmtId="0" fontId="7" fillId="8" borderId="14" xfId="0" applyFont="1" applyFill="1" applyBorder="1" applyAlignment="1">
      <alignment horizontal="left" vertical="center"/>
    </xf>
    <xf numFmtId="0" fontId="7" fillId="8" borderId="20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0D9BA-D0E4-4EDD-B189-1CBF852C1F44}">
  <sheetPr>
    <pageSetUpPr fitToPage="1"/>
  </sheetPr>
  <dimension ref="A1:N74"/>
  <sheetViews>
    <sheetView tabSelected="1" view="pageBreakPreview" topLeftCell="B34" zoomScale="87" zoomScaleNormal="87" zoomScaleSheetLayoutView="87" workbookViewId="0">
      <selection activeCell="B1" sqref="B1:I73"/>
    </sheetView>
  </sheetViews>
  <sheetFormatPr defaultColWidth="9.125" defaultRowHeight="11.55" x14ac:dyDescent="0.2"/>
  <cols>
    <col min="1" max="1" width="4.75" style="1" hidden="1" customWidth="1"/>
    <col min="2" max="2" width="4.75" style="2" customWidth="1"/>
    <col min="3" max="3" width="44.125" style="3" customWidth="1"/>
    <col min="4" max="4" width="16.625" style="4" customWidth="1"/>
    <col min="5" max="5" width="14.875" style="4" customWidth="1"/>
    <col min="6" max="6" width="15.125" style="4" customWidth="1"/>
    <col min="7" max="7" width="15.625" style="4" hidden="1" customWidth="1"/>
    <col min="8" max="8" width="14.375" style="3" hidden="1" customWidth="1"/>
    <col min="9" max="9" width="10.875" style="3" hidden="1" customWidth="1"/>
    <col min="10" max="10" width="11" style="3" hidden="1" customWidth="1"/>
    <col min="11" max="11" width="1.625" style="5" hidden="1" customWidth="1"/>
    <col min="12" max="16384" width="9.125" style="3"/>
  </cols>
  <sheetData>
    <row r="1" spans="1:14" ht="11.25" customHeight="1" x14ac:dyDescent="0.2"/>
    <row r="2" spans="1:14" ht="14.45" customHeight="1" x14ac:dyDescent="0.2">
      <c r="B2" s="117" t="s">
        <v>0</v>
      </c>
      <c r="C2" s="117"/>
      <c r="D2" s="117"/>
      <c r="E2" s="117"/>
      <c r="F2" s="117"/>
    </row>
    <row r="3" spans="1:14" ht="14.45" customHeight="1" x14ac:dyDescent="0.2">
      <c r="B3" s="117" t="s">
        <v>72</v>
      </c>
      <c r="C3" s="117"/>
      <c r="D3" s="117"/>
      <c r="E3" s="117"/>
      <c r="F3" s="117"/>
      <c r="G3" s="6"/>
      <c r="H3" s="6"/>
    </row>
    <row r="4" spans="1:14" ht="12.25" thickBot="1" x14ac:dyDescent="0.25">
      <c r="D4" s="6"/>
      <c r="E4" s="6"/>
      <c r="F4" s="6"/>
      <c r="G4" s="6" t="s">
        <v>1</v>
      </c>
      <c r="H4" s="6" t="s">
        <v>1</v>
      </c>
    </row>
    <row r="5" spans="1:14" ht="54.7" customHeight="1" thickBot="1" x14ac:dyDescent="0.25">
      <c r="A5" s="7"/>
      <c r="B5" s="8"/>
      <c r="C5" s="9" t="s">
        <v>2</v>
      </c>
      <c r="D5" s="10" t="s">
        <v>73</v>
      </c>
      <c r="E5" s="10" t="s">
        <v>3</v>
      </c>
      <c r="F5" s="10" t="s">
        <v>4</v>
      </c>
      <c r="G5" s="10" t="s">
        <v>5</v>
      </c>
      <c r="H5" s="11" t="s">
        <v>6</v>
      </c>
      <c r="I5" s="12" t="s">
        <v>7</v>
      </c>
      <c r="J5" s="13" t="s">
        <v>8</v>
      </c>
    </row>
    <row r="6" spans="1:14" ht="8.35" customHeight="1" thickBot="1" x14ac:dyDescent="0.25">
      <c r="A6" s="14"/>
      <c r="B6" s="15"/>
      <c r="C6" s="16"/>
      <c r="D6" s="17"/>
      <c r="E6" s="17"/>
      <c r="F6" s="17"/>
      <c r="G6" s="17"/>
      <c r="H6" s="16"/>
      <c r="I6" s="18"/>
      <c r="J6" s="19"/>
    </row>
    <row r="7" spans="1:14" s="24" customFormat="1" ht="14.95" customHeight="1" thickTop="1" thickBot="1" x14ac:dyDescent="0.25">
      <c r="A7" s="20" t="s">
        <v>9</v>
      </c>
      <c r="B7" s="21" t="s">
        <v>9</v>
      </c>
      <c r="C7" s="118" t="s">
        <v>10</v>
      </c>
      <c r="D7" s="118"/>
      <c r="E7" s="118"/>
      <c r="F7" s="118"/>
      <c r="G7" s="118"/>
      <c r="H7" s="118"/>
      <c r="I7" s="119"/>
      <c r="J7" s="22"/>
      <c r="K7" s="23"/>
    </row>
    <row r="8" spans="1:14" ht="8.35" customHeight="1" thickTop="1" thickBot="1" x14ac:dyDescent="0.25">
      <c r="A8" s="25"/>
      <c r="B8" s="15"/>
      <c r="C8" s="16"/>
      <c r="D8" s="17"/>
      <c r="E8" s="17"/>
      <c r="F8" s="17"/>
      <c r="G8" s="17"/>
      <c r="H8" s="16"/>
      <c r="I8" s="18"/>
      <c r="J8" s="26"/>
    </row>
    <row r="9" spans="1:14" x14ac:dyDescent="0.2">
      <c r="A9" s="27">
        <v>1</v>
      </c>
      <c r="B9" s="28">
        <v>75</v>
      </c>
      <c r="C9" s="29" t="s">
        <v>11</v>
      </c>
      <c r="D9" s="30">
        <v>0</v>
      </c>
      <c r="E9" s="30">
        <v>22000</v>
      </c>
      <c r="F9" s="31">
        <f>D9/E9</f>
        <v>0</v>
      </c>
      <c r="G9" s="30" t="e">
        <f>#REF!-#REF!</f>
        <v>#REF!</v>
      </c>
      <c r="H9" s="30">
        <v>4459628</v>
      </c>
      <c r="I9" s="32" t="e">
        <f>H9/#REF!*100</f>
        <v>#REF!</v>
      </c>
      <c r="J9" s="33" t="e">
        <f>H9/#REF!*100</f>
        <v>#REF!</v>
      </c>
      <c r="K9" s="5" t="e">
        <f>H9/#REF!*100</f>
        <v>#REF!</v>
      </c>
    </row>
    <row r="10" spans="1:14" x14ac:dyDescent="0.2">
      <c r="A10" s="27"/>
      <c r="B10" s="28">
        <v>75</v>
      </c>
      <c r="C10" s="29" t="s">
        <v>12</v>
      </c>
      <c r="D10" s="30">
        <v>74000</v>
      </c>
      <c r="E10" s="30">
        <v>79000</v>
      </c>
      <c r="F10" s="31">
        <f t="shared" ref="F10:F16" si="0">E10/D10</f>
        <v>1.0675675675675675</v>
      </c>
      <c r="G10" s="30"/>
      <c r="H10" s="30"/>
      <c r="I10" s="32"/>
      <c r="J10" s="33"/>
    </row>
    <row r="11" spans="1:14" x14ac:dyDescent="0.2">
      <c r="A11" s="27"/>
      <c r="B11" s="28">
        <v>78</v>
      </c>
      <c r="C11" s="29" t="s">
        <v>13</v>
      </c>
      <c r="D11" s="30">
        <v>79630</v>
      </c>
      <c r="E11" s="30">
        <v>79630</v>
      </c>
      <c r="F11" s="31">
        <f t="shared" si="0"/>
        <v>1</v>
      </c>
      <c r="G11" s="30"/>
      <c r="H11" s="30"/>
      <c r="I11" s="32"/>
      <c r="J11" s="33"/>
    </row>
    <row r="12" spans="1:14" x14ac:dyDescent="0.2">
      <c r="A12" s="27"/>
      <c r="B12" s="28">
        <v>78</v>
      </c>
      <c r="C12" s="29" t="s">
        <v>66</v>
      </c>
      <c r="D12" s="30">
        <v>35000</v>
      </c>
      <c r="E12" s="30">
        <v>0</v>
      </c>
      <c r="F12" s="31">
        <f>E12/D12</f>
        <v>0</v>
      </c>
      <c r="G12" s="30"/>
      <c r="H12" s="30"/>
      <c r="I12" s="32"/>
      <c r="J12" s="33"/>
    </row>
    <row r="13" spans="1:14" x14ac:dyDescent="0.2">
      <c r="A13" s="27">
        <v>2</v>
      </c>
      <c r="B13" s="28">
        <v>78</v>
      </c>
      <c r="C13" s="29" t="s">
        <v>14</v>
      </c>
      <c r="D13" s="112">
        <v>0</v>
      </c>
      <c r="E13" s="30">
        <v>55000</v>
      </c>
      <c r="F13" s="31">
        <f>D13/E13</f>
        <v>0</v>
      </c>
      <c r="G13" s="30" t="e">
        <f>#REF!-#REF!</f>
        <v>#REF!</v>
      </c>
      <c r="H13" s="30">
        <v>959841</v>
      </c>
      <c r="I13" s="32" t="e">
        <f>H13/#REF!*100</f>
        <v>#REF!</v>
      </c>
      <c r="J13" s="33" t="e">
        <f>H13/#REF!*100</f>
        <v>#REF!</v>
      </c>
      <c r="K13" s="5" t="e">
        <f>H13/#REF!*100</f>
        <v>#REF!</v>
      </c>
    </row>
    <row r="14" spans="1:14" x14ac:dyDescent="0.2">
      <c r="A14" s="27"/>
      <c r="B14" s="28">
        <v>78</v>
      </c>
      <c r="C14" s="29" t="s">
        <v>15</v>
      </c>
      <c r="D14" s="30">
        <v>0</v>
      </c>
      <c r="E14" s="30">
        <v>15000</v>
      </c>
      <c r="F14" s="31">
        <f>D14/E14</f>
        <v>0</v>
      </c>
      <c r="G14" s="30"/>
      <c r="H14" s="30"/>
      <c r="I14" s="32"/>
      <c r="J14" s="33"/>
    </row>
    <row r="15" spans="1:14" x14ac:dyDescent="0.2">
      <c r="A15" s="27">
        <v>3</v>
      </c>
      <c r="B15" s="28">
        <v>7</v>
      </c>
      <c r="C15" s="29" t="s">
        <v>16</v>
      </c>
      <c r="D15" s="30">
        <v>900</v>
      </c>
      <c r="E15" s="30">
        <v>1500</v>
      </c>
      <c r="F15" s="31">
        <f t="shared" si="0"/>
        <v>1.6666666666666667</v>
      </c>
      <c r="G15" s="30" t="e">
        <f>#REF!-#REF!</f>
        <v>#REF!</v>
      </c>
      <c r="H15" s="30">
        <v>727242</v>
      </c>
      <c r="I15" s="32" t="e">
        <f>H15/#REF!*100</f>
        <v>#REF!</v>
      </c>
      <c r="J15" s="33" t="e">
        <f>H15/#REF!*100</f>
        <v>#REF!</v>
      </c>
      <c r="K15" s="5" t="e">
        <f>H15/#REF!*100</f>
        <v>#REF!</v>
      </c>
      <c r="L15" s="4"/>
      <c r="M15" s="4"/>
      <c r="N15" s="4"/>
    </row>
    <row r="16" spans="1:14" s="42" customFormat="1" ht="12.25" thickBot="1" x14ac:dyDescent="0.25">
      <c r="A16" s="34">
        <v>6</v>
      </c>
      <c r="B16" s="35"/>
      <c r="C16" s="36" t="s">
        <v>17</v>
      </c>
      <c r="D16" s="113">
        <f>SUM(D9:D15)</f>
        <v>189530</v>
      </c>
      <c r="E16" s="113">
        <f>SUM(E9:E15)</f>
        <v>252130</v>
      </c>
      <c r="F16" s="37">
        <f t="shared" si="0"/>
        <v>1.3302907191473645</v>
      </c>
      <c r="G16" s="38" t="e">
        <f>#REF!-#REF!</f>
        <v>#REF!</v>
      </c>
      <c r="H16" s="38">
        <v>135663</v>
      </c>
      <c r="I16" s="39" t="e">
        <f>H16/#REF!*100</f>
        <v>#REF!</v>
      </c>
      <c r="J16" s="40" t="e">
        <f>H16/#REF!*100</f>
        <v>#REF!</v>
      </c>
      <c r="K16" s="41" t="e">
        <f>H16/#REF!*100</f>
        <v>#REF!</v>
      </c>
    </row>
    <row r="17" spans="1:11" ht="12.25" thickBot="1" x14ac:dyDescent="0.25">
      <c r="A17" s="43"/>
      <c r="B17" s="44"/>
      <c r="C17" s="45"/>
      <c r="D17" s="45"/>
      <c r="E17" s="45"/>
      <c r="F17" s="45"/>
      <c r="G17" s="30"/>
      <c r="H17" s="30"/>
      <c r="I17" s="46"/>
      <c r="J17" s="47"/>
    </row>
    <row r="18" spans="1:11" s="54" customFormat="1" ht="14.95" customHeight="1" x14ac:dyDescent="0.2">
      <c r="A18" s="48"/>
      <c r="B18" s="49" t="s">
        <v>18</v>
      </c>
      <c r="C18" s="120" t="s">
        <v>19</v>
      </c>
      <c r="D18" s="120"/>
      <c r="E18" s="120"/>
      <c r="F18" s="120"/>
      <c r="G18" s="50" t="e">
        <f>#REF!-#REF!</f>
        <v>#REF!</v>
      </c>
      <c r="H18" s="50">
        <f>SUM(H9:H17)</f>
        <v>6282374</v>
      </c>
      <c r="I18" s="51" t="e">
        <f>H18/#REF!*100</f>
        <v>#REF!</v>
      </c>
      <c r="J18" s="52" t="e">
        <f>H18/#REF!*100</f>
        <v>#REF!</v>
      </c>
      <c r="K18" s="53" t="e">
        <f>H18/#REF!*100</f>
        <v>#REF!</v>
      </c>
    </row>
    <row r="19" spans="1:11" s="54" customFormat="1" ht="14.95" customHeight="1" x14ac:dyDescent="0.2">
      <c r="A19" s="55"/>
      <c r="B19" s="121" t="s">
        <v>20</v>
      </c>
      <c r="C19" s="122"/>
      <c r="D19" s="56">
        <f>SUM(D20:D24)</f>
        <v>72900</v>
      </c>
      <c r="E19" s="56">
        <f>SUM(E20:E24)</f>
        <v>74810</v>
      </c>
      <c r="F19" s="57">
        <f>E19/D19</f>
        <v>1.0262002743484224</v>
      </c>
      <c r="G19" s="50"/>
      <c r="H19" s="50"/>
      <c r="I19" s="51"/>
      <c r="J19" s="58"/>
      <c r="K19" s="53"/>
    </row>
    <row r="20" spans="1:11" x14ac:dyDescent="0.2">
      <c r="A20" s="59" t="s">
        <v>21</v>
      </c>
      <c r="B20" s="28">
        <v>42</v>
      </c>
      <c r="C20" s="29" t="s">
        <v>22</v>
      </c>
      <c r="D20" s="114">
        <v>67500</v>
      </c>
      <c r="E20" s="30">
        <v>68000</v>
      </c>
      <c r="F20" s="31">
        <f>E20/D20</f>
        <v>1.0074074074074073</v>
      </c>
      <c r="G20" s="60"/>
      <c r="H20" s="60"/>
      <c r="I20" s="61"/>
      <c r="J20" s="62"/>
    </row>
    <row r="21" spans="1:11" x14ac:dyDescent="0.2">
      <c r="A21" s="27"/>
      <c r="B21" s="28">
        <v>46</v>
      </c>
      <c r="C21" s="29" t="s">
        <v>23</v>
      </c>
      <c r="D21" s="114">
        <v>2100</v>
      </c>
      <c r="E21" s="30">
        <v>2400</v>
      </c>
      <c r="F21" s="31">
        <f t="shared" ref="F21:F67" si="1">E21/D21</f>
        <v>1.1428571428571428</v>
      </c>
      <c r="G21" s="45"/>
      <c r="H21" s="45"/>
      <c r="I21" s="63"/>
      <c r="J21" s="64"/>
    </row>
    <row r="22" spans="1:11" x14ac:dyDescent="0.2">
      <c r="A22" s="27"/>
      <c r="B22" s="28">
        <v>46</v>
      </c>
      <c r="C22" s="29" t="s">
        <v>24</v>
      </c>
      <c r="D22" s="114">
        <v>3300</v>
      </c>
      <c r="E22" s="30">
        <f>4000</f>
        <v>4000</v>
      </c>
      <c r="F22" s="31">
        <f t="shared" si="1"/>
        <v>1.2121212121212122</v>
      </c>
      <c r="G22" s="45"/>
      <c r="H22" s="45"/>
      <c r="I22" s="63"/>
      <c r="J22" s="64"/>
    </row>
    <row r="23" spans="1:11" x14ac:dyDescent="0.2">
      <c r="A23" s="27"/>
      <c r="B23" s="28">
        <v>46</v>
      </c>
      <c r="C23" s="29" t="s">
        <v>25</v>
      </c>
      <c r="D23" s="114">
        <v>0</v>
      </c>
      <c r="E23" s="30">
        <v>270</v>
      </c>
      <c r="F23" s="31">
        <f>D23/E23</f>
        <v>0</v>
      </c>
      <c r="G23" s="45"/>
      <c r="H23" s="45"/>
      <c r="I23" s="63"/>
      <c r="J23" s="64"/>
    </row>
    <row r="24" spans="1:11" x14ac:dyDescent="0.2">
      <c r="A24" s="27"/>
      <c r="B24" s="28">
        <v>46</v>
      </c>
      <c r="C24" s="29" t="s">
        <v>26</v>
      </c>
      <c r="D24" s="114">
        <v>0</v>
      </c>
      <c r="E24" s="30">
        <v>140</v>
      </c>
      <c r="F24" s="31">
        <f>D24/E24</f>
        <v>0</v>
      </c>
      <c r="G24" s="45"/>
      <c r="H24" s="45"/>
      <c r="I24" s="63"/>
      <c r="J24" s="64"/>
    </row>
    <row r="25" spans="1:11" ht="14.95" customHeight="1" x14ac:dyDescent="0.2">
      <c r="A25" s="65"/>
      <c r="B25" s="123" t="s">
        <v>27</v>
      </c>
      <c r="C25" s="124"/>
      <c r="D25" s="66">
        <f>SUM(D26:D44)</f>
        <v>9865</v>
      </c>
      <c r="E25" s="66">
        <f>SUM(E26:E44)</f>
        <v>59735</v>
      </c>
      <c r="F25" s="67">
        <f t="shared" si="1"/>
        <v>6.0552458185504312</v>
      </c>
      <c r="G25" s="60"/>
      <c r="H25" s="60"/>
      <c r="I25" s="61"/>
      <c r="J25" s="68"/>
    </row>
    <row r="26" spans="1:11" x14ac:dyDescent="0.2">
      <c r="A26" s="69"/>
      <c r="B26" s="28">
        <v>40</v>
      </c>
      <c r="C26" s="29" t="s">
        <v>28</v>
      </c>
      <c r="D26" s="30">
        <v>1120</v>
      </c>
      <c r="E26" s="30">
        <v>1500</v>
      </c>
      <c r="F26" s="31">
        <f t="shared" si="1"/>
        <v>1.3392857142857142</v>
      </c>
      <c r="G26" s="30"/>
      <c r="H26" s="30"/>
      <c r="I26" s="32"/>
      <c r="J26" s="70"/>
    </row>
    <row r="27" spans="1:11" x14ac:dyDescent="0.2">
      <c r="A27" s="69"/>
      <c r="B27" s="28">
        <v>40</v>
      </c>
      <c r="C27" s="29" t="s">
        <v>29</v>
      </c>
      <c r="D27" s="30">
        <v>0</v>
      </c>
      <c r="E27" s="30">
        <v>265</v>
      </c>
      <c r="F27" s="31">
        <f>D27/E27</f>
        <v>0</v>
      </c>
      <c r="G27" s="30"/>
      <c r="H27" s="30"/>
      <c r="I27" s="32"/>
      <c r="J27" s="70"/>
    </row>
    <row r="28" spans="1:11" x14ac:dyDescent="0.2">
      <c r="A28" s="69">
        <v>10</v>
      </c>
      <c r="B28" s="28">
        <v>41</v>
      </c>
      <c r="C28" s="29" t="s">
        <v>30</v>
      </c>
      <c r="D28" s="30">
        <v>1350</v>
      </c>
      <c r="E28" s="30">
        <v>1500</v>
      </c>
      <c r="F28" s="31">
        <f t="shared" si="1"/>
        <v>1.1111111111111112</v>
      </c>
      <c r="G28" s="30" t="e">
        <f>#REF!-#REF!</f>
        <v>#REF!</v>
      </c>
      <c r="H28" s="30">
        <v>162795</v>
      </c>
      <c r="I28" s="32" t="e">
        <f>H28/#REF!*100</f>
        <v>#REF!</v>
      </c>
      <c r="J28" s="70" t="e">
        <f>H28/#REF!*100</f>
        <v>#REF!</v>
      </c>
      <c r="K28" s="5" t="e">
        <f>H28/#REF!*100</f>
        <v>#REF!</v>
      </c>
    </row>
    <row r="29" spans="1:11" x14ac:dyDescent="0.2">
      <c r="A29" s="27"/>
      <c r="B29" s="28">
        <v>41</v>
      </c>
      <c r="C29" s="29" t="s">
        <v>31</v>
      </c>
      <c r="D29" s="30">
        <v>2100</v>
      </c>
      <c r="E29" s="30">
        <v>2200</v>
      </c>
      <c r="F29" s="31">
        <f t="shared" si="1"/>
        <v>1.0476190476190477</v>
      </c>
      <c r="G29" s="30"/>
      <c r="H29" s="30"/>
      <c r="I29" s="32"/>
      <c r="J29" s="33"/>
    </row>
    <row r="30" spans="1:11" x14ac:dyDescent="0.2">
      <c r="A30" s="27"/>
      <c r="B30" s="28">
        <v>41</v>
      </c>
      <c r="C30" s="29" t="s">
        <v>32</v>
      </c>
      <c r="D30" s="30">
        <v>0</v>
      </c>
      <c r="E30" s="30">
        <v>100</v>
      </c>
      <c r="F30" s="31">
        <f>D30/E30</f>
        <v>0</v>
      </c>
      <c r="G30" s="30"/>
      <c r="H30" s="30"/>
      <c r="I30" s="32"/>
      <c r="J30" s="33"/>
    </row>
    <row r="31" spans="1:11" x14ac:dyDescent="0.2">
      <c r="A31" s="27">
        <v>8</v>
      </c>
      <c r="B31" s="28">
        <v>41</v>
      </c>
      <c r="C31" s="29" t="s">
        <v>33</v>
      </c>
      <c r="D31" s="30">
        <v>0</v>
      </c>
      <c r="E31" s="30">
        <v>150</v>
      </c>
      <c r="F31" s="31">
        <f>D31/E31</f>
        <v>0</v>
      </c>
      <c r="G31" s="30" t="e">
        <f>#REF!-#REF!</f>
        <v>#REF!</v>
      </c>
      <c r="H31" s="30">
        <v>28812</v>
      </c>
      <c r="I31" s="32" t="e">
        <f>H31/#REF!*100</f>
        <v>#REF!</v>
      </c>
      <c r="J31" s="33" t="e">
        <f>H31/#REF!*100</f>
        <v>#REF!</v>
      </c>
      <c r="K31" s="5" t="e">
        <f>H31/#REF!*100</f>
        <v>#REF!</v>
      </c>
    </row>
    <row r="32" spans="1:11" x14ac:dyDescent="0.2">
      <c r="A32" s="27"/>
      <c r="B32" s="28">
        <v>41</v>
      </c>
      <c r="C32" s="29" t="s">
        <v>34</v>
      </c>
      <c r="D32" s="30">
        <v>0</v>
      </c>
      <c r="E32" s="30">
        <v>1000</v>
      </c>
      <c r="F32" s="31">
        <f>D32/E32</f>
        <v>0</v>
      </c>
      <c r="G32" s="30"/>
      <c r="H32" s="30"/>
      <c r="I32" s="32"/>
      <c r="J32" s="33"/>
    </row>
    <row r="33" spans="1:11" x14ac:dyDescent="0.2">
      <c r="A33" s="27">
        <v>15</v>
      </c>
      <c r="B33" s="28">
        <v>41</v>
      </c>
      <c r="C33" s="29" t="s">
        <v>35</v>
      </c>
      <c r="D33" s="30">
        <v>0</v>
      </c>
      <c r="E33" s="30">
        <v>6700</v>
      </c>
      <c r="F33" s="31">
        <f>D33/E33</f>
        <v>0</v>
      </c>
      <c r="G33" s="30" t="e">
        <f>#REF!-#REF!</f>
        <v>#REF!</v>
      </c>
      <c r="H33" s="30">
        <v>4642</v>
      </c>
      <c r="I33" s="32" t="e">
        <f>H33/#REF!*100</f>
        <v>#REF!</v>
      </c>
      <c r="J33" s="33" t="e">
        <f>H33/#REF!*100</f>
        <v>#REF!</v>
      </c>
      <c r="K33" s="5" t="e">
        <f>H33/#REF!*100</f>
        <v>#REF!</v>
      </c>
    </row>
    <row r="34" spans="1:11" x14ac:dyDescent="0.2">
      <c r="A34" s="27"/>
      <c r="B34" s="28">
        <v>41</v>
      </c>
      <c r="C34" s="29" t="s">
        <v>36</v>
      </c>
      <c r="D34" s="30">
        <v>0</v>
      </c>
      <c r="E34" s="30">
        <v>100</v>
      </c>
      <c r="F34" s="31">
        <f>D34/E34</f>
        <v>0</v>
      </c>
      <c r="G34" s="30"/>
      <c r="H34" s="30"/>
      <c r="I34" s="32"/>
      <c r="J34" s="33"/>
    </row>
    <row r="35" spans="1:11" x14ac:dyDescent="0.2">
      <c r="A35" s="27">
        <v>12</v>
      </c>
      <c r="B35" s="28">
        <v>41</v>
      </c>
      <c r="C35" s="29" t="s">
        <v>37</v>
      </c>
      <c r="D35" s="30">
        <v>2400</v>
      </c>
      <c r="E35" s="30">
        <v>2400</v>
      </c>
      <c r="F35" s="31">
        <f t="shared" si="1"/>
        <v>1</v>
      </c>
      <c r="G35" s="30" t="e">
        <f>#REF!-#REF!</f>
        <v>#REF!</v>
      </c>
      <c r="H35" s="30">
        <v>54338</v>
      </c>
      <c r="I35" s="32" t="e">
        <f>H35/#REF!*100</f>
        <v>#REF!</v>
      </c>
      <c r="J35" s="33" t="e">
        <f>H35/#REF!*100</f>
        <v>#REF!</v>
      </c>
      <c r="K35" s="5" t="e">
        <f>H35/#REF!*100</f>
        <v>#REF!</v>
      </c>
    </row>
    <row r="36" spans="1:11" x14ac:dyDescent="0.2">
      <c r="A36" s="27">
        <v>9</v>
      </c>
      <c r="B36" s="28">
        <v>41</v>
      </c>
      <c r="C36" s="29" t="s">
        <v>38</v>
      </c>
      <c r="D36" s="30">
        <v>520</v>
      </c>
      <c r="E36" s="30">
        <v>1500</v>
      </c>
      <c r="F36" s="31">
        <f t="shared" si="1"/>
        <v>2.8846153846153846</v>
      </c>
      <c r="G36" s="30" t="e">
        <f>#REF!-#REF!</f>
        <v>#REF!</v>
      </c>
      <c r="H36" s="30">
        <v>660000</v>
      </c>
      <c r="I36" s="32" t="e">
        <f>H36/#REF!*100</f>
        <v>#REF!</v>
      </c>
      <c r="J36" s="33" t="e">
        <f>H36/#REF!*100</f>
        <v>#REF!</v>
      </c>
      <c r="K36" s="5" t="e">
        <f>H36/#REF!*100</f>
        <v>#REF!</v>
      </c>
    </row>
    <row r="37" spans="1:11" x14ac:dyDescent="0.2">
      <c r="A37" s="27">
        <v>14</v>
      </c>
      <c r="B37" s="28">
        <v>41</v>
      </c>
      <c r="C37" s="29" t="s">
        <v>39</v>
      </c>
      <c r="D37" s="30">
        <v>75</v>
      </c>
      <c r="E37" s="30">
        <v>150</v>
      </c>
      <c r="F37" s="31">
        <f t="shared" si="1"/>
        <v>2</v>
      </c>
      <c r="G37" s="30" t="e">
        <f>#REF!-#REF!</f>
        <v>#REF!</v>
      </c>
      <c r="H37" s="30">
        <v>0</v>
      </c>
      <c r="I37" s="32" t="e">
        <f>H37/#REF!*100</f>
        <v>#REF!</v>
      </c>
      <c r="J37" s="33" t="e">
        <f>H37/#REF!*100</f>
        <v>#REF!</v>
      </c>
      <c r="K37" s="5" t="e">
        <f>H37/#REF!*100</f>
        <v>#REF!</v>
      </c>
    </row>
    <row r="38" spans="1:11" x14ac:dyDescent="0.2">
      <c r="A38" s="27"/>
      <c r="B38" s="28">
        <v>46</v>
      </c>
      <c r="C38" s="29" t="s">
        <v>40</v>
      </c>
      <c r="D38" s="30">
        <v>370</v>
      </c>
      <c r="E38" s="30">
        <v>700</v>
      </c>
      <c r="F38" s="31">
        <f t="shared" si="1"/>
        <v>1.8918918918918919</v>
      </c>
      <c r="G38" s="30"/>
      <c r="H38" s="30"/>
      <c r="I38" s="32"/>
      <c r="J38" s="33"/>
    </row>
    <row r="39" spans="1:11" x14ac:dyDescent="0.2">
      <c r="A39" s="27"/>
      <c r="B39" s="28">
        <v>4</v>
      </c>
      <c r="C39" s="29" t="s">
        <v>41</v>
      </c>
      <c r="D39" s="30">
        <v>0</v>
      </c>
      <c r="E39" s="30">
        <v>39820</v>
      </c>
      <c r="F39" s="31">
        <f>D39/E39</f>
        <v>0</v>
      </c>
      <c r="G39" s="30"/>
      <c r="H39" s="30"/>
      <c r="I39" s="32"/>
      <c r="J39" s="33"/>
    </row>
    <row r="40" spans="1:11" x14ac:dyDescent="0.2">
      <c r="A40" s="27"/>
      <c r="B40" s="28">
        <v>46</v>
      </c>
      <c r="C40" s="29" t="s">
        <v>42</v>
      </c>
      <c r="D40" s="30">
        <v>870</v>
      </c>
      <c r="E40" s="30">
        <v>0</v>
      </c>
      <c r="F40" s="31">
        <f>E40/D40</f>
        <v>0</v>
      </c>
      <c r="G40" s="30"/>
      <c r="H40" s="30"/>
      <c r="I40" s="32"/>
      <c r="J40" s="33"/>
    </row>
    <row r="41" spans="1:11" x14ac:dyDescent="0.2">
      <c r="A41" s="27">
        <v>17</v>
      </c>
      <c r="B41" s="28">
        <v>46</v>
      </c>
      <c r="C41" s="29" t="s">
        <v>43</v>
      </c>
      <c r="D41" s="30">
        <v>0</v>
      </c>
      <c r="E41" s="30">
        <v>200</v>
      </c>
      <c r="F41" s="31">
        <f>D41/E41</f>
        <v>0</v>
      </c>
      <c r="G41" s="30" t="e">
        <f>#REF!-#REF!</f>
        <v>#REF!</v>
      </c>
      <c r="H41" s="30">
        <v>16688</v>
      </c>
      <c r="I41" s="32" t="e">
        <f>H41/#REF!*100</f>
        <v>#REF!</v>
      </c>
      <c r="J41" s="33" t="e">
        <f>H41/#REF!*100</f>
        <v>#REF!</v>
      </c>
      <c r="K41" s="5" t="e">
        <f>H41/#REF!*100</f>
        <v>#REF!</v>
      </c>
    </row>
    <row r="42" spans="1:11" x14ac:dyDescent="0.2">
      <c r="A42" s="69"/>
      <c r="B42" s="28">
        <v>46</v>
      </c>
      <c r="C42" s="29" t="s">
        <v>44</v>
      </c>
      <c r="D42" s="30">
        <v>850</v>
      </c>
      <c r="E42" s="30">
        <v>1000</v>
      </c>
      <c r="F42" s="31">
        <f t="shared" si="1"/>
        <v>1.1764705882352942</v>
      </c>
      <c r="G42" s="30"/>
      <c r="H42" s="30"/>
      <c r="I42" s="32"/>
      <c r="J42" s="70"/>
    </row>
    <row r="43" spans="1:11" ht="12.25" customHeight="1" x14ac:dyDescent="0.2">
      <c r="A43" s="27"/>
      <c r="B43" s="28">
        <v>46</v>
      </c>
      <c r="C43" s="29" t="s">
        <v>45</v>
      </c>
      <c r="D43" s="30">
        <v>210</v>
      </c>
      <c r="E43" s="30">
        <v>300</v>
      </c>
      <c r="F43" s="31">
        <f t="shared" si="1"/>
        <v>1.4285714285714286</v>
      </c>
      <c r="G43" s="30"/>
      <c r="H43" s="30"/>
      <c r="I43" s="32"/>
      <c r="J43" s="33"/>
    </row>
    <row r="44" spans="1:11" x14ac:dyDescent="0.2">
      <c r="A44" s="27">
        <v>21</v>
      </c>
      <c r="B44" s="28">
        <v>48</v>
      </c>
      <c r="C44" s="29" t="s">
        <v>46</v>
      </c>
      <c r="D44" s="30">
        <v>0</v>
      </c>
      <c r="E44" s="30">
        <v>150</v>
      </c>
      <c r="F44" s="31">
        <f>D44/E44</f>
        <v>0</v>
      </c>
      <c r="G44" s="30" t="e">
        <f>#REF!-#REF!</f>
        <v>#REF!</v>
      </c>
      <c r="H44" s="30">
        <v>8000</v>
      </c>
      <c r="I44" s="32" t="e">
        <f>H44/#REF!*100</f>
        <v>#REF!</v>
      </c>
      <c r="J44" s="33" t="e">
        <f>H44/#REF!*100</f>
        <v>#REF!</v>
      </c>
      <c r="K44" s="5" t="e">
        <f>H44/#REF!*100</f>
        <v>#REF!</v>
      </c>
    </row>
    <row r="45" spans="1:11" x14ac:dyDescent="0.2">
      <c r="A45" s="71"/>
      <c r="B45" s="123" t="s">
        <v>47</v>
      </c>
      <c r="C45" s="124"/>
      <c r="D45" s="66">
        <f>SUM(D46:D55)</f>
        <v>102200</v>
      </c>
      <c r="E45" s="66">
        <f>SUM(E46:E55)</f>
        <v>111500</v>
      </c>
      <c r="F45" s="67">
        <f t="shared" si="1"/>
        <v>1.0909980430528377</v>
      </c>
      <c r="G45" s="30"/>
      <c r="H45" s="30"/>
      <c r="I45" s="32"/>
      <c r="J45" s="72"/>
    </row>
    <row r="46" spans="1:11" x14ac:dyDescent="0.2">
      <c r="A46" s="71"/>
      <c r="B46" s="73" t="s">
        <v>48</v>
      </c>
      <c r="C46" s="29" t="s">
        <v>49</v>
      </c>
      <c r="D46" s="30">
        <v>1580</v>
      </c>
      <c r="E46" s="74">
        <v>2100</v>
      </c>
      <c r="F46" s="31">
        <f t="shared" si="1"/>
        <v>1.3291139240506329</v>
      </c>
      <c r="G46" s="30"/>
      <c r="H46" s="30"/>
      <c r="I46" s="32"/>
      <c r="J46" s="72"/>
    </row>
    <row r="47" spans="1:11" x14ac:dyDescent="0.2">
      <c r="A47" s="71"/>
      <c r="B47" s="28">
        <v>40</v>
      </c>
      <c r="C47" s="29" t="s">
        <v>29</v>
      </c>
      <c r="D47" s="30">
        <v>0</v>
      </c>
      <c r="E47" s="74">
        <v>500</v>
      </c>
      <c r="F47" s="31">
        <f>D47/E47</f>
        <v>0</v>
      </c>
      <c r="G47" s="30"/>
      <c r="H47" s="30"/>
      <c r="I47" s="32"/>
      <c r="J47" s="72"/>
    </row>
    <row r="48" spans="1:11" x14ac:dyDescent="0.2">
      <c r="A48" s="71"/>
      <c r="B48" s="73" t="s">
        <v>48</v>
      </c>
      <c r="C48" s="29" t="s">
        <v>50</v>
      </c>
      <c r="D48" s="30">
        <v>70000</v>
      </c>
      <c r="E48" s="75">
        <v>75000</v>
      </c>
      <c r="F48" s="31">
        <f t="shared" si="1"/>
        <v>1.0714285714285714</v>
      </c>
      <c r="G48" s="30"/>
      <c r="H48" s="30"/>
      <c r="I48" s="32"/>
      <c r="J48" s="72"/>
    </row>
    <row r="49" spans="1:11" x14ac:dyDescent="0.2">
      <c r="A49" s="71"/>
      <c r="B49" s="73" t="s">
        <v>51</v>
      </c>
      <c r="C49" s="29" t="s">
        <v>33</v>
      </c>
      <c r="D49" s="30">
        <v>1100</v>
      </c>
      <c r="E49" s="75">
        <v>2000</v>
      </c>
      <c r="F49" s="31">
        <f t="shared" si="1"/>
        <v>1.8181818181818181</v>
      </c>
      <c r="G49" s="30"/>
      <c r="H49" s="30"/>
      <c r="I49" s="32"/>
      <c r="J49" s="72"/>
    </row>
    <row r="50" spans="1:11" x14ac:dyDescent="0.2">
      <c r="A50" s="27"/>
      <c r="B50" s="73" t="s">
        <v>51</v>
      </c>
      <c r="C50" s="29" t="s">
        <v>52</v>
      </c>
      <c r="D50" s="30">
        <v>1200</v>
      </c>
      <c r="E50" s="75">
        <v>1400</v>
      </c>
      <c r="F50" s="31">
        <f t="shared" si="1"/>
        <v>1.1666666666666667</v>
      </c>
      <c r="G50" s="30"/>
      <c r="H50" s="30"/>
      <c r="I50" s="32"/>
      <c r="J50" s="33"/>
    </row>
    <row r="51" spans="1:11" x14ac:dyDescent="0.2">
      <c r="A51" s="27"/>
      <c r="B51" s="73" t="s">
        <v>51</v>
      </c>
      <c r="C51" s="29" t="s">
        <v>53</v>
      </c>
      <c r="D51" s="30">
        <v>0</v>
      </c>
      <c r="E51" s="75">
        <v>1000</v>
      </c>
      <c r="F51" s="31">
        <f>D51/E51</f>
        <v>0</v>
      </c>
      <c r="G51" s="30"/>
      <c r="H51" s="30"/>
      <c r="I51" s="32"/>
      <c r="J51" s="33"/>
    </row>
    <row r="52" spans="1:11" x14ac:dyDescent="0.2">
      <c r="A52" s="27"/>
      <c r="B52" s="28">
        <v>41</v>
      </c>
      <c r="C52" s="29" t="s">
        <v>54</v>
      </c>
      <c r="D52" s="30">
        <v>1000</v>
      </c>
      <c r="E52" s="74">
        <v>1500</v>
      </c>
      <c r="F52" s="31">
        <f>E52/D52</f>
        <v>1.5</v>
      </c>
      <c r="G52" s="30"/>
      <c r="H52" s="30"/>
      <c r="I52" s="32"/>
      <c r="J52" s="33"/>
    </row>
    <row r="53" spans="1:11" x14ac:dyDescent="0.2">
      <c r="A53" s="27"/>
      <c r="B53" s="28">
        <v>41</v>
      </c>
      <c r="C53" s="29" t="s">
        <v>55</v>
      </c>
      <c r="D53" s="30">
        <v>2900</v>
      </c>
      <c r="E53" s="30">
        <v>3000</v>
      </c>
      <c r="F53" s="31">
        <f>E53/D53</f>
        <v>1.0344827586206897</v>
      </c>
      <c r="G53" s="30"/>
      <c r="H53" s="30"/>
      <c r="I53" s="32"/>
      <c r="J53" s="33"/>
    </row>
    <row r="54" spans="1:11" x14ac:dyDescent="0.2">
      <c r="A54" s="27"/>
      <c r="B54" s="73" t="s">
        <v>56</v>
      </c>
      <c r="C54" s="29" t="s">
        <v>22</v>
      </c>
      <c r="D54" s="30">
        <v>23300</v>
      </c>
      <c r="E54" s="30">
        <v>24000</v>
      </c>
      <c r="F54" s="31">
        <f t="shared" si="1"/>
        <v>1.0300429184549356</v>
      </c>
      <c r="G54" s="30"/>
      <c r="H54" s="30"/>
      <c r="I54" s="32"/>
      <c r="J54" s="33"/>
    </row>
    <row r="55" spans="1:11" ht="12.25" customHeight="1" x14ac:dyDescent="0.2">
      <c r="A55" s="27"/>
      <c r="B55" s="73" t="s">
        <v>57</v>
      </c>
      <c r="C55" s="29" t="s">
        <v>23</v>
      </c>
      <c r="D55" s="30">
        <v>1120</v>
      </c>
      <c r="E55" s="30">
        <v>1000</v>
      </c>
      <c r="F55" s="31">
        <f t="shared" si="1"/>
        <v>0.8928571428571429</v>
      </c>
      <c r="G55" s="30"/>
      <c r="H55" s="30"/>
      <c r="I55" s="32"/>
      <c r="J55" s="33"/>
    </row>
    <row r="56" spans="1:11" x14ac:dyDescent="0.2">
      <c r="A56" s="27">
        <v>21</v>
      </c>
      <c r="B56" s="123" t="s">
        <v>58</v>
      </c>
      <c r="C56" s="124"/>
      <c r="D56" s="66">
        <f>D57</f>
        <v>50</v>
      </c>
      <c r="E56" s="66">
        <f>E57</f>
        <v>100</v>
      </c>
      <c r="F56" s="67">
        <f t="shared" si="1"/>
        <v>2</v>
      </c>
      <c r="G56" s="30" t="e">
        <f>#REF!-#REF!</f>
        <v>#REF!</v>
      </c>
      <c r="H56" s="30">
        <v>8000</v>
      </c>
      <c r="I56" s="32" t="e">
        <f>H56/#REF!*100</f>
        <v>#REF!</v>
      </c>
      <c r="J56" s="33" t="e">
        <f>H56/#REF!*100</f>
        <v>#REF!</v>
      </c>
      <c r="K56" s="5" t="e">
        <f>H56/#REF!*100</f>
        <v>#REF!</v>
      </c>
    </row>
    <row r="57" spans="1:11" x14ac:dyDescent="0.2">
      <c r="A57" s="27"/>
      <c r="B57" s="76" t="s">
        <v>69</v>
      </c>
      <c r="C57" s="77" t="s">
        <v>76</v>
      </c>
      <c r="D57" s="30">
        <v>50</v>
      </c>
      <c r="E57" s="30">
        <v>100</v>
      </c>
      <c r="F57" s="31">
        <f>265/265</f>
        <v>1</v>
      </c>
      <c r="G57" s="30"/>
      <c r="H57" s="30"/>
      <c r="I57" s="32"/>
      <c r="J57" s="33"/>
    </row>
    <row r="58" spans="1:11" x14ac:dyDescent="0.2">
      <c r="A58" s="27">
        <v>21</v>
      </c>
      <c r="B58" s="123" t="s">
        <v>70</v>
      </c>
      <c r="C58" s="124"/>
      <c r="D58" s="66">
        <f>D59+D61+D60</f>
        <v>3004</v>
      </c>
      <c r="E58" s="66">
        <f>E59+E61+E60</f>
        <v>3000</v>
      </c>
      <c r="F58" s="67">
        <f t="shared" si="1"/>
        <v>0.99866844207723038</v>
      </c>
      <c r="G58" s="30" t="e">
        <f>#REF!-#REF!</f>
        <v>#REF!</v>
      </c>
      <c r="H58" s="30">
        <v>8000</v>
      </c>
      <c r="I58" s="32" t="e">
        <f>H58/#REF!*100</f>
        <v>#REF!</v>
      </c>
      <c r="J58" s="33" t="e">
        <f>H58/#REF!*100</f>
        <v>#REF!</v>
      </c>
      <c r="K58" s="5" t="e">
        <f>H58/#REF!*100</f>
        <v>#REF!</v>
      </c>
    </row>
    <row r="59" spans="1:11" ht="14.45" customHeight="1" x14ac:dyDescent="0.2">
      <c r="A59" s="71"/>
      <c r="B59" s="73" t="s">
        <v>59</v>
      </c>
      <c r="C59" s="29" t="s">
        <v>60</v>
      </c>
      <c r="D59" s="30">
        <v>0</v>
      </c>
      <c r="E59" s="30">
        <v>1000</v>
      </c>
      <c r="F59" s="31">
        <f>D59/E59</f>
        <v>0</v>
      </c>
      <c r="G59" s="30"/>
      <c r="H59" s="30"/>
      <c r="I59" s="32"/>
      <c r="J59" s="72"/>
    </row>
    <row r="60" spans="1:11" ht="14.45" customHeight="1" x14ac:dyDescent="0.2">
      <c r="A60" s="71"/>
      <c r="B60" s="73" t="s">
        <v>59</v>
      </c>
      <c r="C60" s="29" t="s">
        <v>61</v>
      </c>
      <c r="D60" s="30">
        <v>0</v>
      </c>
      <c r="E60" s="30">
        <v>500</v>
      </c>
      <c r="F60" s="31">
        <f>D60/E60</f>
        <v>0</v>
      </c>
      <c r="G60" s="30"/>
      <c r="H60" s="30"/>
      <c r="I60" s="32"/>
      <c r="J60" s="72"/>
    </row>
    <row r="61" spans="1:11" ht="14.45" customHeight="1" x14ac:dyDescent="0.2">
      <c r="A61" s="71"/>
      <c r="B61" s="73" t="s">
        <v>67</v>
      </c>
      <c r="C61" s="29" t="s">
        <v>68</v>
      </c>
      <c r="D61" s="30">
        <v>3004</v>
      </c>
      <c r="E61" s="30">
        <v>1500</v>
      </c>
      <c r="F61" s="31">
        <f t="shared" si="1"/>
        <v>0.49933422103861519</v>
      </c>
      <c r="G61" s="45"/>
      <c r="H61" s="45"/>
      <c r="I61" s="63"/>
      <c r="J61" s="78"/>
    </row>
    <row r="62" spans="1:11" x14ac:dyDescent="0.2">
      <c r="A62" s="27"/>
      <c r="B62" s="123" t="s">
        <v>71</v>
      </c>
      <c r="C62" s="124"/>
      <c r="D62" s="66">
        <f>D63+D64</f>
        <v>600</v>
      </c>
      <c r="E62" s="66">
        <f>E63+E64</f>
        <v>1065</v>
      </c>
      <c r="F62" s="67">
        <f t="shared" si="1"/>
        <v>1.7749999999999999</v>
      </c>
      <c r="G62" s="30"/>
      <c r="H62" s="30"/>
      <c r="I62" s="32"/>
      <c r="J62" s="33"/>
    </row>
    <row r="63" spans="1:11" ht="23.8" thickBot="1" x14ac:dyDescent="0.25">
      <c r="A63" s="79">
        <v>65</v>
      </c>
      <c r="B63" s="80">
        <v>4</v>
      </c>
      <c r="C63" s="81" t="s">
        <v>77</v>
      </c>
      <c r="D63" s="30">
        <v>600</v>
      </c>
      <c r="E63" s="30">
        <v>800</v>
      </c>
      <c r="F63" s="31">
        <f t="shared" si="1"/>
        <v>1.3333333333333333</v>
      </c>
      <c r="G63" s="82" t="e">
        <f>#REF!-#REF!</f>
        <v>#REF!</v>
      </c>
      <c r="H63" s="82">
        <v>12091</v>
      </c>
      <c r="I63" s="83" t="e">
        <f>H63/#REF!*100</f>
        <v>#REF!</v>
      </c>
      <c r="J63" s="84" t="e">
        <f>H63/#REF!*100</f>
        <v>#REF!</v>
      </c>
      <c r="K63" s="85" t="e">
        <f>H63/#REF!*100</f>
        <v>#REF!</v>
      </c>
    </row>
    <row r="64" spans="1:11" ht="12.75" customHeight="1" thickBot="1" x14ac:dyDescent="0.25">
      <c r="A64" s="7"/>
      <c r="B64" s="28">
        <v>46</v>
      </c>
      <c r="C64" s="29" t="s">
        <v>62</v>
      </c>
      <c r="D64" s="30">
        <v>0</v>
      </c>
      <c r="E64" s="30">
        <v>265</v>
      </c>
      <c r="F64" s="31">
        <f>D64/E64</f>
        <v>0</v>
      </c>
      <c r="G64" s="86"/>
      <c r="H64" s="86"/>
      <c r="I64" s="87"/>
      <c r="J64" s="88"/>
    </row>
    <row r="65" spans="1:14" ht="36.700000000000003" customHeight="1" x14ac:dyDescent="0.2">
      <c r="A65" s="89"/>
      <c r="B65" s="90"/>
      <c r="C65" s="91" t="s">
        <v>63</v>
      </c>
      <c r="D65" s="92">
        <f>D19+D25+D45+D56+D58+D62</f>
        <v>188619</v>
      </c>
      <c r="E65" s="92">
        <f>E19+E25+E45+E56+E58+E62</f>
        <v>250210</v>
      </c>
      <c r="F65" s="93">
        <f t="shared" si="1"/>
        <v>1.3265365631246058</v>
      </c>
      <c r="G65" s="94"/>
      <c r="H65" s="94"/>
      <c r="I65" s="95"/>
      <c r="J65" s="96"/>
    </row>
    <row r="66" spans="1:14" ht="25.5" customHeight="1" x14ac:dyDescent="0.2">
      <c r="A66" s="14"/>
      <c r="B66" s="97"/>
      <c r="C66" s="98"/>
      <c r="D66" s="98"/>
      <c r="E66" s="98"/>
      <c r="F66" s="67"/>
      <c r="G66" s="94"/>
      <c r="H66" s="94"/>
      <c r="I66" s="95"/>
      <c r="J66" s="99"/>
    </row>
    <row r="67" spans="1:14" s="5" customFormat="1" ht="12.25" thickBot="1" x14ac:dyDescent="0.25">
      <c r="A67" s="14"/>
      <c r="B67" s="100"/>
      <c r="C67" s="101" t="s">
        <v>64</v>
      </c>
      <c r="D67" s="102">
        <f>D16-D65</f>
        <v>911</v>
      </c>
      <c r="E67" s="102">
        <f>E16-E65</f>
        <v>1920</v>
      </c>
      <c r="F67" s="103">
        <f t="shared" si="1"/>
        <v>2.1075740944017562</v>
      </c>
      <c r="G67" s="104"/>
      <c r="H67" s="104"/>
      <c r="I67" s="105"/>
      <c r="J67" s="99"/>
      <c r="L67" s="3"/>
      <c r="M67" s="3"/>
      <c r="N67" s="3"/>
    </row>
    <row r="68" spans="1:14" s="5" customFormat="1" x14ac:dyDescent="0.2">
      <c r="A68" s="106"/>
      <c r="B68" s="2"/>
      <c r="C68" s="107"/>
      <c r="D68" s="108"/>
      <c r="E68" s="108"/>
      <c r="F68" s="109"/>
      <c r="G68" s="94"/>
      <c r="H68" s="94"/>
      <c r="I68" s="94"/>
      <c r="J68" s="99"/>
      <c r="L68" s="3"/>
      <c r="M68" s="3"/>
      <c r="N68" s="3"/>
    </row>
    <row r="69" spans="1:14" s="5" customFormat="1" x14ac:dyDescent="0.2">
      <c r="A69" s="106"/>
      <c r="B69" s="2"/>
      <c r="C69" s="107"/>
      <c r="D69" s="108"/>
      <c r="E69" s="108"/>
      <c r="F69" s="109"/>
      <c r="G69" s="94"/>
      <c r="H69" s="94"/>
      <c r="I69" s="94"/>
      <c r="J69" s="99"/>
      <c r="L69" s="3"/>
      <c r="M69" s="3"/>
      <c r="N69" s="3"/>
    </row>
    <row r="70" spans="1:14" s="5" customFormat="1" x14ac:dyDescent="0.2">
      <c r="A70" s="1"/>
      <c r="B70" s="3"/>
      <c r="C70" s="3"/>
      <c r="D70" s="4"/>
      <c r="E70" s="4"/>
      <c r="F70" s="108"/>
      <c r="G70" s="4"/>
      <c r="H70" s="3"/>
      <c r="I70" s="3"/>
      <c r="J70" s="3"/>
      <c r="L70" s="3"/>
      <c r="M70" s="3"/>
      <c r="N70" s="3"/>
    </row>
    <row r="71" spans="1:14" s="5" customFormat="1" x14ac:dyDescent="0.2">
      <c r="A71" s="1"/>
      <c r="B71" s="2"/>
      <c r="C71" s="115" t="s">
        <v>74</v>
      </c>
      <c r="D71" s="110"/>
      <c r="E71" s="4"/>
      <c r="F71" s="4"/>
      <c r="G71" s="110"/>
      <c r="H71" s="110"/>
      <c r="I71" s="110"/>
      <c r="J71" s="110"/>
      <c r="L71" s="3"/>
      <c r="M71" s="3"/>
      <c r="N71" s="3"/>
    </row>
    <row r="72" spans="1:14" s="5" customFormat="1" x14ac:dyDescent="0.2">
      <c r="A72" s="1"/>
      <c r="B72" s="2"/>
      <c r="C72" s="111"/>
      <c r="D72" s="110"/>
      <c r="E72" s="125" t="s">
        <v>75</v>
      </c>
      <c r="F72" s="125"/>
      <c r="G72" s="110"/>
      <c r="H72" s="110"/>
      <c r="I72" s="110"/>
      <c r="J72" s="110"/>
      <c r="L72" s="3"/>
      <c r="M72" s="3"/>
      <c r="N72" s="3"/>
    </row>
    <row r="73" spans="1:14" s="5" customFormat="1" x14ac:dyDescent="0.2">
      <c r="A73" s="1"/>
      <c r="B73" s="2"/>
      <c r="C73" s="3"/>
      <c r="D73" s="110"/>
      <c r="E73" s="116" t="s">
        <v>65</v>
      </c>
      <c r="F73" s="116"/>
      <c r="G73" s="110"/>
      <c r="H73" s="110"/>
      <c r="I73" s="110"/>
      <c r="J73" s="110"/>
      <c r="L73" s="3"/>
      <c r="M73" s="3"/>
      <c r="N73" s="3"/>
    </row>
    <row r="74" spans="1:14" s="5" customFormat="1" x14ac:dyDescent="0.2">
      <c r="A74" s="1"/>
      <c r="B74" s="2"/>
      <c r="C74" s="110"/>
      <c r="D74" s="110"/>
      <c r="E74" s="3"/>
      <c r="F74" s="3"/>
      <c r="G74" s="4"/>
      <c r="H74" s="3"/>
      <c r="I74" s="3"/>
      <c r="J74" s="3"/>
      <c r="L74" s="3"/>
      <c r="M74" s="3"/>
      <c r="N74" s="3"/>
    </row>
  </sheetData>
  <mergeCells count="12">
    <mergeCell ref="E73:F73"/>
    <mergeCell ref="B2:F2"/>
    <mergeCell ref="B3:F3"/>
    <mergeCell ref="C7:I7"/>
    <mergeCell ref="C18:F18"/>
    <mergeCell ref="B19:C19"/>
    <mergeCell ref="B25:C25"/>
    <mergeCell ref="B45:C45"/>
    <mergeCell ref="B56:C56"/>
    <mergeCell ref="B58:C58"/>
    <mergeCell ref="B62:C62"/>
    <mergeCell ref="E72:F72"/>
  </mergeCells>
  <pageMargins left="0.23622047244094491" right="0.23622047244094491" top="0.74803149606299213" bottom="0.74803149606299213" header="0.31496062992125984" footer="0.31496062992125984"/>
  <pageSetup paperSize="9" scale="7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Fin plan izmjene i dopune 2023 </vt:lpstr>
      <vt:lpstr>'Fin plan izmjene i dopune 2023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</dc:creator>
  <cp:lastModifiedBy>Danijela</cp:lastModifiedBy>
  <cp:lastPrinted>2023-12-29T14:33:49Z</cp:lastPrinted>
  <dcterms:created xsi:type="dcterms:W3CDTF">2022-11-28T07:53:43Z</dcterms:created>
  <dcterms:modified xsi:type="dcterms:W3CDTF">2023-12-29T14:33:51Z</dcterms:modified>
</cp:coreProperties>
</file>